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5" yWindow="990" windowWidth="14610" windowHeight="11625"/>
  </bookViews>
  <sheets>
    <sheet name="приложение 2" sheetId="2" r:id="rId1"/>
    <sheet name="Объемы" sheetId="3" r:id="rId2"/>
  </sheets>
  <calcPr calcId="144525"/>
</workbook>
</file>

<file path=xl/calcChain.xml><?xml version="1.0" encoding="utf-8"?>
<calcChain xmlns="http://schemas.openxmlformats.org/spreadsheetml/2006/main">
  <c r="C100" i="3" l="1"/>
  <c r="D100" i="3"/>
  <c r="AE28" i="3"/>
  <c r="AH98" i="3" l="1"/>
  <c r="AG98" i="3"/>
  <c r="AH74" i="3"/>
  <c r="AH95" i="3" s="1"/>
  <c r="AG74" i="3"/>
  <c r="AG95" i="3" s="1"/>
  <c r="AH60" i="3"/>
  <c r="AH64" i="3" s="1"/>
  <c r="AG60" i="3"/>
  <c r="AG64" i="3" s="1"/>
  <c r="AH55" i="3"/>
  <c r="AG55" i="3"/>
  <c r="AH32" i="3"/>
  <c r="AH43" i="3" s="1"/>
  <c r="AG32" i="3"/>
  <c r="AG43" i="3" s="1"/>
  <c r="AH28" i="3"/>
  <c r="AH99" i="3" s="1"/>
  <c r="AG28" i="3"/>
  <c r="AG99" i="3" s="1"/>
  <c r="J33" i="2" l="1"/>
  <c r="K36" i="2"/>
  <c r="I36" i="2"/>
  <c r="H36" i="2"/>
  <c r="J36" i="2"/>
  <c r="K33" i="2"/>
  <c r="I33" i="2"/>
  <c r="H33" i="2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I97" i="3"/>
  <c r="AI96" i="3"/>
  <c r="AI98" i="3" s="1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J78" i="3" s="1"/>
  <c r="AI77" i="3"/>
  <c r="AJ77" i="3" s="1"/>
  <c r="AI76" i="3"/>
  <c r="AJ76" i="3" s="1"/>
  <c r="AI75" i="3"/>
  <c r="AJ75" i="3" s="1"/>
  <c r="AF74" i="3"/>
  <c r="AF95" i="3" s="1"/>
  <c r="AE74" i="3"/>
  <c r="AE95" i="3" s="1"/>
  <c r="AD74" i="3"/>
  <c r="AD95" i="3" s="1"/>
  <c r="AC74" i="3"/>
  <c r="AC95" i="3" s="1"/>
  <c r="AB74" i="3"/>
  <c r="AB95" i="3" s="1"/>
  <c r="AA74" i="3"/>
  <c r="AA95" i="3" s="1"/>
  <c r="Z74" i="3"/>
  <c r="Z95" i="3" s="1"/>
  <c r="Y74" i="3"/>
  <c r="Y95" i="3" s="1"/>
  <c r="X74" i="3"/>
  <c r="X95" i="3" s="1"/>
  <c r="W74" i="3"/>
  <c r="W95" i="3" s="1"/>
  <c r="V74" i="3"/>
  <c r="V95" i="3" s="1"/>
  <c r="U74" i="3"/>
  <c r="U95" i="3" s="1"/>
  <c r="T74" i="3"/>
  <c r="T95" i="3" s="1"/>
  <c r="S74" i="3"/>
  <c r="S95" i="3" s="1"/>
  <c r="R74" i="3"/>
  <c r="R95" i="3" s="1"/>
  <c r="Q74" i="3"/>
  <c r="Q95" i="3" s="1"/>
  <c r="P74" i="3"/>
  <c r="P95" i="3" s="1"/>
  <c r="O74" i="3"/>
  <c r="O95" i="3" s="1"/>
  <c r="N74" i="3"/>
  <c r="N95" i="3" s="1"/>
  <c r="M74" i="3"/>
  <c r="M95" i="3" s="1"/>
  <c r="L74" i="3"/>
  <c r="L95" i="3" s="1"/>
  <c r="K74" i="3"/>
  <c r="K95" i="3" s="1"/>
  <c r="J74" i="3"/>
  <c r="J95" i="3" s="1"/>
  <c r="I74" i="3"/>
  <c r="I95" i="3" s="1"/>
  <c r="H74" i="3"/>
  <c r="H95" i="3" s="1"/>
  <c r="G74" i="3"/>
  <c r="G95" i="3" s="1"/>
  <c r="F74" i="3"/>
  <c r="F95" i="3" s="1"/>
  <c r="E74" i="3"/>
  <c r="E95" i="3" s="1"/>
  <c r="D74" i="3"/>
  <c r="D95" i="3" s="1"/>
  <c r="C74" i="3"/>
  <c r="C95" i="3" s="1"/>
  <c r="AI73" i="3"/>
  <c r="AJ73" i="3" s="1"/>
  <c r="AI72" i="3"/>
  <c r="AJ72" i="3" s="1"/>
  <c r="AI71" i="3"/>
  <c r="AJ71" i="3" s="1"/>
  <c r="AI70" i="3"/>
  <c r="AJ70" i="3" s="1"/>
  <c r="AI69" i="3"/>
  <c r="AJ69" i="3" s="1"/>
  <c r="AI68" i="3"/>
  <c r="AJ68" i="3" s="1"/>
  <c r="AI67" i="3"/>
  <c r="AJ67" i="3" s="1"/>
  <c r="AI66" i="3"/>
  <c r="AJ66" i="3" s="1"/>
  <c r="AI65" i="3"/>
  <c r="AJ65" i="3" s="1"/>
  <c r="AI63" i="3"/>
  <c r="AJ63" i="3" s="1"/>
  <c r="AI62" i="3"/>
  <c r="AJ62" i="3"/>
  <c r="AI61" i="3"/>
  <c r="AF60" i="3"/>
  <c r="AF64" i="3" s="1"/>
  <c r="AE60" i="3"/>
  <c r="AE64" i="3" s="1"/>
  <c r="AD60" i="3"/>
  <c r="AD64" i="3" s="1"/>
  <c r="AC60" i="3"/>
  <c r="AC64" i="3" s="1"/>
  <c r="AB60" i="3"/>
  <c r="AB64" i="3" s="1"/>
  <c r="AA60" i="3"/>
  <c r="AA64" i="3" s="1"/>
  <c r="Z60" i="3"/>
  <c r="Z64" i="3" s="1"/>
  <c r="Y60" i="3"/>
  <c r="Y64" i="3" s="1"/>
  <c r="X60" i="3"/>
  <c r="X64" i="3" s="1"/>
  <c r="W60" i="3"/>
  <c r="W64" i="3" s="1"/>
  <c r="V60" i="3"/>
  <c r="V64" i="3" s="1"/>
  <c r="U60" i="3"/>
  <c r="U64" i="3" s="1"/>
  <c r="T60" i="3"/>
  <c r="T64" i="3" s="1"/>
  <c r="S60" i="3"/>
  <c r="S64" i="3" s="1"/>
  <c r="R60" i="3"/>
  <c r="R64" i="3" s="1"/>
  <c r="Q60" i="3"/>
  <c r="Q64" i="3" s="1"/>
  <c r="P60" i="3"/>
  <c r="P64" i="3" s="1"/>
  <c r="O60" i="3"/>
  <c r="O64" i="3" s="1"/>
  <c r="N60" i="3"/>
  <c r="N64" i="3" s="1"/>
  <c r="M60" i="3"/>
  <c r="M64" i="3" s="1"/>
  <c r="L60" i="3"/>
  <c r="L64" i="3" s="1"/>
  <c r="K60" i="3"/>
  <c r="K64" i="3" s="1"/>
  <c r="J60" i="3"/>
  <c r="J64" i="3" s="1"/>
  <c r="I60" i="3"/>
  <c r="I64" i="3" s="1"/>
  <c r="F60" i="3"/>
  <c r="F64" i="3" s="1"/>
  <c r="E60" i="3"/>
  <c r="E64" i="3" s="1"/>
  <c r="D60" i="3"/>
  <c r="D64" i="3" s="1"/>
  <c r="C60" i="3"/>
  <c r="C64" i="3" s="1"/>
  <c r="AI59" i="3"/>
  <c r="AJ59" i="3" s="1"/>
  <c r="AI58" i="3"/>
  <c r="AJ58" i="3" s="1"/>
  <c r="AI57" i="3"/>
  <c r="AI56" i="3"/>
  <c r="H60" i="3"/>
  <c r="G60" i="3"/>
  <c r="G64" i="3" s="1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F55" i="3"/>
  <c r="E55" i="3"/>
  <c r="D55" i="3"/>
  <c r="C55" i="3"/>
  <c r="AI54" i="3"/>
  <c r="AI53" i="3"/>
  <c r="AI52" i="3"/>
  <c r="AI51" i="3"/>
  <c r="AI50" i="3"/>
  <c r="AI49" i="3"/>
  <c r="AI48" i="3"/>
  <c r="AI47" i="3"/>
  <c r="AJ47" i="3" s="1"/>
  <c r="AI46" i="3"/>
  <c r="G55" i="3"/>
  <c r="AI45" i="3"/>
  <c r="AJ45" i="3" s="1"/>
  <c r="AI44" i="3"/>
  <c r="AJ42" i="3"/>
  <c r="AI41" i="3"/>
  <c r="AI40" i="3"/>
  <c r="AI39" i="3"/>
  <c r="AI38" i="3"/>
  <c r="AI37" i="3"/>
  <c r="AJ37" i="3" s="1"/>
  <c r="AI36" i="3"/>
  <c r="AJ36" i="3" s="1"/>
  <c r="AI35" i="3"/>
  <c r="AJ35" i="3" s="1"/>
  <c r="AI34" i="3"/>
  <c r="AJ34" i="3" s="1"/>
  <c r="AI33" i="3"/>
  <c r="AJ33" i="3" s="1"/>
  <c r="AF32" i="3"/>
  <c r="AF43" i="3" s="1"/>
  <c r="AE32" i="3"/>
  <c r="AE43" i="3" s="1"/>
  <c r="AD32" i="3"/>
  <c r="AD43" i="3" s="1"/>
  <c r="AC32" i="3"/>
  <c r="AC43" i="3" s="1"/>
  <c r="AB32" i="3"/>
  <c r="AB43" i="3" s="1"/>
  <c r="AA32" i="3"/>
  <c r="AA43" i="3" s="1"/>
  <c r="Z32" i="3"/>
  <c r="Z43" i="3" s="1"/>
  <c r="Y32" i="3"/>
  <c r="Y43" i="3" s="1"/>
  <c r="X32" i="3"/>
  <c r="X43" i="3" s="1"/>
  <c r="W32" i="3"/>
  <c r="W43" i="3" s="1"/>
  <c r="V32" i="3"/>
  <c r="V43" i="3" s="1"/>
  <c r="U32" i="3"/>
  <c r="U43" i="3" s="1"/>
  <c r="T32" i="3"/>
  <c r="T43" i="3" s="1"/>
  <c r="S32" i="3"/>
  <c r="S43" i="3" s="1"/>
  <c r="R32" i="3"/>
  <c r="R43" i="3" s="1"/>
  <c r="Q32" i="3"/>
  <c r="Q43" i="3" s="1"/>
  <c r="P32" i="3"/>
  <c r="P43" i="3" s="1"/>
  <c r="O32" i="3"/>
  <c r="O43" i="3" s="1"/>
  <c r="N32" i="3"/>
  <c r="N43" i="3" s="1"/>
  <c r="M32" i="3"/>
  <c r="M43" i="3" s="1"/>
  <c r="L32" i="3"/>
  <c r="L43" i="3" s="1"/>
  <c r="K32" i="3"/>
  <c r="K43" i="3" s="1"/>
  <c r="J32" i="3"/>
  <c r="J43" i="3" s="1"/>
  <c r="I32" i="3"/>
  <c r="I43" i="3" s="1"/>
  <c r="H32" i="3"/>
  <c r="H43" i="3" s="1"/>
  <c r="G32" i="3"/>
  <c r="G43" i="3" s="1"/>
  <c r="F32" i="3"/>
  <c r="F43" i="3" s="1"/>
  <c r="E32" i="3"/>
  <c r="E43" i="3" s="1"/>
  <c r="D32" i="3"/>
  <c r="D43" i="3" s="1"/>
  <c r="C32" i="3"/>
  <c r="C43" i="3" s="1"/>
  <c r="AI31" i="3"/>
  <c r="AJ31" i="3" s="1"/>
  <c r="A31" i="3"/>
  <c r="AI30" i="3"/>
  <c r="AJ30" i="3" s="1"/>
  <c r="A30" i="3"/>
  <c r="AI29" i="3"/>
  <c r="AJ29" i="3" s="1"/>
  <c r="AF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F28" i="3"/>
  <c r="E28" i="3"/>
  <c r="D28" i="3"/>
  <c r="C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G28" i="3"/>
  <c r="G99" i="3" s="1"/>
  <c r="AI55" i="3" l="1"/>
  <c r="AJ54" i="3"/>
  <c r="AI32" i="3"/>
  <c r="AJ91" i="3"/>
  <c r="AJ32" i="3"/>
  <c r="AJ7" i="3"/>
  <c r="AJ9" i="3"/>
  <c r="AJ13" i="3"/>
  <c r="AJ15" i="3"/>
  <c r="AJ17" i="3"/>
  <c r="AJ25" i="3"/>
  <c r="AJ90" i="3"/>
  <c r="AJ49" i="3"/>
  <c r="AJ51" i="3"/>
  <c r="AJ53" i="3"/>
  <c r="AJ48" i="3"/>
  <c r="AJ50" i="3"/>
  <c r="AJ52" i="3"/>
  <c r="H55" i="3"/>
  <c r="AJ61" i="3"/>
  <c r="AI60" i="3"/>
  <c r="AI64" i="3" s="1"/>
  <c r="AJ57" i="3"/>
  <c r="AI28" i="3"/>
  <c r="AJ8" i="3"/>
  <c r="AJ10" i="3"/>
  <c r="AJ12" i="3"/>
  <c r="AJ14" i="3"/>
  <c r="AJ16" i="3"/>
  <c r="AJ18" i="3"/>
  <c r="AJ11" i="3"/>
  <c r="AJ79" i="3"/>
  <c r="AI43" i="3"/>
  <c r="G33" i="2"/>
  <c r="G36" i="2"/>
  <c r="G25" i="2"/>
  <c r="G22" i="2"/>
  <c r="AJ19" i="3"/>
  <c r="AJ20" i="3"/>
  <c r="AJ21" i="3"/>
  <c r="AJ22" i="3"/>
  <c r="AJ23" i="3"/>
  <c r="AJ24" i="3"/>
  <c r="AJ26" i="3"/>
  <c r="AJ27" i="3"/>
  <c r="D99" i="3"/>
  <c r="F99" i="3"/>
  <c r="H28" i="3"/>
  <c r="J99" i="3"/>
  <c r="L99" i="3"/>
  <c r="N99" i="3"/>
  <c r="P99" i="3"/>
  <c r="R99" i="3"/>
  <c r="T99" i="3"/>
  <c r="V99" i="3"/>
  <c r="X99" i="3"/>
  <c r="Z99" i="3"/>
  <c r="AB99" i="3"/>
  <c r="AD99" i="3"/>
  <c r="AF99" i="3"/>
  <c r="AJ38" i="3"/>
  <c r="AJ39" i="3"/>
  <c r="AJ40" i="3"/>
  <c r="AJ41" i="3"/>
  <c r="C99" i="3"/>
  <c r="E99" i="3"/>
  <c r="I99" i="3"/>
  <c r="K99" i="3"/>
  <c r="M99" i="3"/>
  <c r="O99" i="3"/>
  <c r="Q99" i="3"/>
  <c r="S99" i="3"/>
  <c r="U99" i="3"/>
  <c r="W99" i="3"/>
  <c r="Y99" i="3"/>
  <c r="AA99" i="3"/>
  <c r="AC99" i="3"/>
  <c r="AE99" i="3"/>
  <c r="AJ44" i="3"/>
  <c r="H64" i="3"/>
  <c r="AJ74" i="3"/>
  <c r="AI74" i="3"/>
  <c r="AI95" i="3" s="1"/>
  <c r="AJ46" i="3"/>
  <c r="AJ56" i="3"/>
  <c r="AJ80" i="3"/>
  <c r="AJ81" i="3"/>
  <c r="AJ82" i="3"/>
  <c r="AJ83" i="3"/>
  <c r="AJ84" i="3"/>
  <c r="AJ85" i="3"/>
  <c r="AJ86" i="3"/>
  <c r="AJ87" i="3"/>
  <c r="AJ88" i="3"/>
  <c r="AJ89" i="3"/>
  <c r="AJ92" i="3"/>
  <c r="AJ93" i="3"/>
  <c r="AJ94" i="3"/>
  <c r="AJ96" i="3"/>
  <c r="AJ97" i="3"/>
  <c r="I34" i="2" l="1"/>
  <c r="K34" i="2"/>
  <c r="J34" i="2"/>
  <c r="I32" i="2"/>
  <c r="K32" i="2"/>
  <c r="J32" i="2"/>
  <c r="AB101" i="3"/>
  <c r="I39" i="2"/>
  <c r="K39" i="2"/>
  <c r="J39" i="2"/>
  <c r="I38" i="2"/>
  <c r="K38" i="2"/>
  <c r="J38" i="2"/>
  <c r="AI99" i="3"/>
  <c r="AJ98" i="3"/>
  <c r="AJ60" i="3"/>
  <c r="AJ95" i="3"/>
  <c r="AJ55" i="3"/>
  <c r="AJ43" i="3"/>
  <c r="H99" i="3"/>
  <c r="AJ28" i="3"/>
  <c r="I35" i="2" l="1"/>
  <c r="K35" i="2"/>
  <c r="J35" i="2"/>
  <c r="H38" i="2"/>
  <c r="G38" i="2" s="1"/>
  <c r="G27" i="2"/>
  <c r="H39" i="2"/>
  <c r="G39" i="2" s="1"/>
  <c r="G28" i="2"/>
  <c r="G23" i="2"/>
  <c r="H34" i="2"/>
  <c r="G34" i="2" s="1"/>
  <c r="H32" i="2"/>
  <c r="G32" i="2" s="1"/>
  <c r="G21" i="2"/>
  <c r="AJ64" i="3"/>
  <c r="H31" i="2" l="1"/>
  <c r="H19" i="2"/>
  <c r="G20" i="2"/>
  <c r="K31" i="2"/>
  <c r="K30" i="2" s="1"/>
  <c r="K19" i="2"/>
  <c r="G24" i="2"/>
  <c r="H35" i="2"/>
  <c r="G35" i="2" s="1"/>
  <c r="J31" i="2"/>
  <c r="J30" i="2" s="1"/>
  <c r="J19" i="2"/>
  <c r="I31" i="2"/>
  <c r="I30" i="2" s="1"/>
  <c r="I19" i="2"/>
  <c r="AJ99" i="3"/>
  <c r="G19" i="2" l="1"/>
  <c r="H30" i="2"/>
  <c r="G30" i="2" s="1"/>
  <c r="G31" i="2"/>
</calcChain>
</file>

<file path=xl/sharedStrings.xml><?xml version="1.0" encoding="utf-8"?>
<sst xmlns="http://schemas.openxmlformats.org/spreadsheetml/2006/main" count="252" uniqueCount="186">
  <si>
    <t>№ п/п</t>
  </si>
  <si>
    <t>ГБУЗ "Баргузинская ЦРБ"</t>
  </si>
  <si>
    <t>ГБУЗ "Баунтовская ЦРБ"</t>
  </si>
  <si>
    <t>ГБУЗ  "Бичурская ЦРБ"</t>
  </si>
  <si>
    <t>ГАУЗ "Гусиноозерская ЦРБ"</t>
  </si>
  <si>
    <t>ГБУЗ "Еравнинская ЦРБ"</t>
  </si>
  <si>
    <t>ГАУЗ "Заиграевская ЦРБ"</t>
  </si>
  <si>
    <t>ГБУЗ "Закаменская ЦРБ"</t>
  </si>
  <si>
    <t>ГАУЗ "Иволгинская ЦРБ"</t>
  </si>
  <si>
    <t>ГБУЗ "Кабанская ЦРБ"</t>
  </si>
  <si>
    <t>ГАУЗ "Кижингинская ЦРБ"</t>
  </si>
  <si>
    <t>ГБУЗ "Курумканская ЦРБ"</t>
  </si>
  <si>
    <t>ГБУЗ "Кяхтинская ЦРБ"</t>
  </si>
  <si>
    <t>ГБУЗ "Муйская ЦРБ"</t>
  </si>
  <si>
    <t>ГБУЗ "Мухоршибирская ЦРБ"</t>
  </si>
  <si>
    <t>ГБУЗ "Нижнеангарская ЦРБ"</t>
  </si>
  <si>
    <t>ГБУЗ "Окинская ЦРБ"</t>
  </si>
  <si>
    <t>ГБУЗ "Петропавловская ЦРБ"</t>
  </si>
  <si>
    <t>ГБУЗ "Прибайкальская ЦРБ"</t>
  </si>
  <si>
    <t>ГБУЗ "Тарбагатайская ЦРБ"</t>
  </si>
  <si>
    <t>ГБУЗ "Тункинская ЦРБ"</t>
  </si>
  <si>
    <t>ГБУЗ "Хоринская ЦРБ"</t>
  </si>
  <si>
    <t>Итого  ЦРБ</t>
  </si>
  <si>
    <t>ГАУЗ  «ДСП»</t>
  </si>
  <si>
    <t>ГАУЗ  «СП №1»</t>
  </si>
  <si>
    <t>ГАУЗ «ГСП №2»</t>
  </si>
  <si>
    <t>ГБУЗ «ГЦМП»</t>
  </si>
  <si>
    <t>ГБУЗ «ГП № 1»</t>
  </si>
  <si>
    <t>ГАУЗ «ГП № 2»</t>
  </si>
  <si>
    <t>ГБУЗ «ГП № 3»</t>
  </si>
  <si>
    <t>ГАУЗ «ГП № 6»</t>
  </si>
  <si>
    <t>ГБУЗ «Городская больница №4»</t>
  </si>
  <si>
    <t>ГБУЗ «ГБ № 5»</t>
  </si>
  <si>
    <t>ГАУЗ «ГПЦ г. У-У»</t>
  </si>
  <si>
    <t>ГАУЗ "ДКБСЦМР "</t>
  </si>
  <si>
    <t>ГБУЗ "ССМП"</t>
  </si>
  <si>
    <t>Всего   МО г. Улан-Удэ</t>
  </si>
  <si>
    <t>ГБУЗ "РЦМП МЗ РБ им В.Р.Бояновой"</t>
  </si>
  <si>
    <t>АУЗ "РСП"</t>
  </si>
  <si>
    <t>ГАУЗ "РКБ им.Н.А.Семашко"</t>
  </si>
  <si>
    <t>ГАУЗ "ДРКБ" МЗ РБ</t>
  </si>
  <si>
    <t>ГАУЗ "РК БСМП им В.В.Ангапова"</t>
  </si>
  <si>
    <t>ГАУЗ "РКВД"</t>
  </si>
  <si>
    <t>ГБУЗ «РКИБ»</t>
  </si>
  <si>
    <t>ГБУЗ БРКОД</t>
  </si>
  <si>
    <t>ГАУЗ «РПЦ  МЗ РБ"</t>
  </si>
  <si>
    <t>Итого республиканские МО</t>
  </si>
  <si>
    <t>Итого РЖД</t>
  </si>
  <si>
    <t>АУ РБ «РКГВВ»</t>
  </si>
  <si>
    <t>ФКУЗ МСЧ-3 ФСИН</t>
  </si>
  <si>
    <t>Итого ведомственные МО</t>
  </si>
  <si>
    <t>ООО "Белая жемчужина"</t>
  </si>
  <si>
    <t xml:space="preserve">ООО "Дента"       </t>
  </si>
  <si>
    <t xml:space="preserve">ООО "Дентапроф"       </t>
  </si>
  <si>
    <t xml:space="preserve">ООО "МастерДент"       </t>
  </si>
  <si>
    <t>ООО "ОНИКС"</t>
  </si>
  <si>
    <t>ООО "ЮВАДЕНТ"</t>
  </si>
  <si>
    <t>ИП Хунгуреева Маина Анатольевна</t>
  </si>
  <si>
    <t>Всего частная стоматология</t>
  </si>
  <si>
    <t>ООО "БДЦ"  (УЗИ, гистол)</t>
  </si>
  <si>
    <t>ООО "ВИТА-Мед"</t>
  </si>
  <si>
    <t>ООО "ЛДЦ МИБС - УЛАН-УДЭ"</t>
  </si>
  <si>
    <t xml:space="preserve">ООО МЦ "Диамед"             </t>
  </si>
  <si>
    <t>ООО "КДЦ "РИТМ"</t>
  </si>
  <si>
    <t xml:space="preserve">ООО "Центр пластической хирургии и эндоскопии "РИТМ"   (АПО эндоскопия)                           </t>
  </si>
  <si>
    <t>ООО "Формула здоровья"</t>
  </si>
  <si>
    <t>Стационар</t>
  </si>
  <si>
    <t>ООО "Здоровье плюс" (стац)</t>
  </si>
  <si>
    <t xml:space="preserve">ООО МЦ "ДИАМЕД ПЛЮС"             </t>
  </si>
  <si>
    <t>ООО "ЗДОРОВЬЕ" (гем)</t>
  </si>
  <si>
    <t>ООО "Нефро Диал"</t>
  </si>
  <si>
    <t>ООО  "ФРЕЗЕНИУС НЕФРОКЕА"</t>
  </si>
  <si>
    <t>Всего  частные МО</t>
  </si>
  <si>
    <t xml:space="preserve">СКУП РБ "Байкалкурорт" </t>
  </si>
  <si>
    <t>ООО "Грязелечебница Киран"</t>
  </si>
  <si>
    <t>Итого санкур</t>
  </si>
  <si>
    <t xml:space="preserve">Всего по республике </t>
  </si>
  <si>
    <t>в том числе реабилитация:</t>
  </si>
  <si>
    <t>ГБУЗ "Гусиноозерская ЦРБ"</t>
  </si>
  <si>
    <t>ГАУЗ "РКЛРЦ "Центр Восточной медицины "</t>
  </si>
  <si>
    <t>зак.сл.</t>
  </si>
  <si>
    <t>сумма</t>
  </si>
  <si>
    <t>ВМП</t>
  </si>
  <si>
    <t>Стоматология</t>
  </si>
  <si>
    <t>УЕТ</t>
  </si>
  <si>
    <t>пос</t>
  </si>
  <si>
    <t>Диспансеризация</t>
  </si>
  <si>
    <t>СМП</t>
  </si>
  <si>
    <t>вызов</t>
  </si>
  <si>
    <t>Тромболизис</t>
  </si>
  <si>
    <t>посещение с проф целью</t>
  </si>
  <si>
    <t>обращение по заболеванию</t>
  </si>
  <si>
    <t>посещение по неотложной помощи</t>
  </si>
  <si>
    <t>обращение</t>
  </si>
  <si>
    <t>Всего услуг на год</t>
  </si>
  <si>
    <t xml:space="preserve">          Объемы медицинской помощи, установленные  по территориальной программе обязательного</t>
  </si>
  <si>
    <t xml:space="preserve">                          (наименование страховой медицинской организации)</t>
  </si>
  <si>
    <t xml:space="preserve"> Виды медицинской</t>
  </si>
  <si>
    <t xml:space="preserve">   N   </t>
  </si>
  <si>
    <t xml:space="preserve"> Единица  </t>
  </si>
  <si>
    <t>Территориальные нормативы объемов медицинской помощи на одно застрахованное лицо</t>
  </si>
  <si>
    <t xml:space="preserve"> Стоимость территориальной программы ОМС по источникам ее финансового обеспечения, руб.</t>
  </si>
  <si>
    <t xml:space="preserve">строки </t>
  </si>
  <si>
    <t xml:space="preserve">измерения </t>
  </si>
  <si>
    <t>Всего на год</t>
  </si>
  <si>
    <t>январь -</t>
  </si>
  <si>
    <t xml:space="preserve"> апрель</t>
  </si>
  <si>
    <t xml:space="preserve"> июль -</t>
  </si>
  <si>
    <t>октябрь -</t>
  </si>
  <si>
    <t xml:space="preserve">  март  </t>
  </si>
  <si>
    <t xml:space="preserve"> - июнь </t>
  </si>
  <si>
    <t>сентябрь</t>
  </si>
  <si>
    <t xml:space="preserve"> декабрь  </t>
  </si>
  <si>
    <t xml:space="preserve">        А         </t>
  </si>
  <si>
    <t xml:space="preserve">Медицинская   помощь в рамках   территориальной  программы ОМС:        </t>
  </si>
  <si>
    <t xml:space="preserve"> - скорая  медицинская   помощь (сумма строк 13 + 23 + 33)       </t>
  </si>
  <si>
    <t xml:space="preserve">2      </t>
  </si>
  <si>
    <t xml:space="preserve">вызов     </t>
  </si>
  <si>
    <t xml:space="preserve"> - в амбулаторных условиях         </t>
  </si>
  <si>
    <t>сумма строк</t>
  </si>
  <si>
    <t>14 + 24 + 34</t>
  </si>
  <si>
    <t>посещение с проф. и иными целями</t>
  </si>
  <si>
    <t>15 + 25 + 35</t>
  </si>
  <si>
    <t>посещение по неотлож. мед. помощи</t>
  </si>
  <si>
    <t>16 + 26 + 36</t>
  </si>
  <si>
    <t xml:space="preserve"> - в стационарных условиях (сумма  строк 17+27+37 ), в т.ч.:   </t>
  </si>
  <si>
    <t>случай госпитализации</t>
  </si>
  <si>
    <t xml:space="preserve">медицинская  реабилитация (в строке 7 - сумма строк 18 + 28+ 38; в строке 8 - сумма строк 19 + 29 + 39)        </t>
  </si>
  <si>
    <t>койко-день</t>
  </si>
  <si>
    <t>высокотехнологичная медицинская помощь (сумма строк 20 + 30 + 40)</t>
  </si>
  <si>
    <t xml:space="preserve"> - в условиях дневных  стационаров    (сумма строк 21 + 31 + 41)</t>
  </si>
  <si>
    <t>случай лечения</t>
  </si>
  <si>
    <t xml:space="preserve"> - паллиативная медицинская помощь (равно строке 42)</t>
  </si>
  <si>
    <t xml:space="preserve">1. Медицинская   помощь, предоставляемая  в рамках  базовой  программы ОМС:        </t>
  </si>
  <si>
    <t xml:space="preserve"> - скорая  медицинская   помощь  </t>
  </si>
  <si>
    <t xml:space="preserve"> - в стационарных условиях, в т.ч.:   </t>
  </si>
  <si>
    <t xml:space="preserve">медицинская  реабилитация   </t>
  </si>
  <si>
    <t xml:space="preserve">высокотехнологичная медицинская помощь </t>
  </si>
  <si>
    <t xml:space="preserve"> - в условиях дневных  стационаров  </t>
  </si>
  <si>
    <t xml:space="preserve">2. Дополнительные расходы на медицинскую   помощь, включаемые в тариф сверх базовой программы ОМС (расширение статей расходов):        </t>
  </si>
  <si>
    <t xml:space="preserve"> - скорая  медицинская   помощь      </t>
  </si>
  <si>
    <t xml:space="preserve">медицинская  реабилитация    </t>
  </si>
  <si>
    <t xml:space="preserve"> - в условиях дневных  стационаров   </t>
  </si>
  <si>
    <t xml:space="preserve">3. Медицинская   помощь по видам и заболеваниям сверх базовой программы ОМС: </t>
  </si>
  <si>
    <t xml:space="preserve"> - паллиативная медицинская помощь </t>
  </si>
  <si>
    <t>--------------------------------</t>
  </si>
  <si>
    <t xml:space="preserve">&lt;*&gt; Заполняется на основании решения Комиссии по разработке территориальной программы обязательного медицинского страхования в Республике Бурятия от 29.01.2016 г.
</t>
  </si>
  <si>
    <t>Согласованные объемы АПО</t>
  </si>
  <si>
    <t>Наименование ЛПУ</t>
  </si>
  <si>
    <t>Всего стационар</t>
  </si>
  <si>
    <t>СЗП</t>
  </si>
  <si>
    <t>Поликлиника</t>
  </si>
  <si>
    <t>Приемный покой</t>
  </si>
  <si>
    <t>Неотложня помощь, МК</t>
  </si>
  <si>
    <t>Травмпункт, коронарография</t>
  </si>
  <si>
    <t>Подготовка к ЭКО, гемодиализ</t>
  </si>
  <si>
    <t>Сурдоцентр, антираб. кабинет,  центры здоровья</t>
  </si>
  <si>
    <t>Всего сумма</t>
  </si>
  <si>
    <t>зак.сл</t>
  </si>
  <si>
    <t>Сумма</t>
  </si>
  <si>
    <t>обр</t>
  </si>
  <si>
    <t>процедуры</t>
  </si>
  <si>
    <t>Итого стоматология г. Уан-Удэ</t>
  </si>
  <si>
    <t>ГБУЗ «РКПТД» им.Г.Д. Дугаровой</t>
  </si>
  <si>
    <t>ГАУЗ "РКЛРЦ "Ц ВМ"</t>
  </si>
  <si>
    <t>НУЗ «Отд. б-ца на ст.СБк  ОАО РЖД»</t>
  </si>
  <si>
    <t>НУЗ «Отд. кл. б-ца на ст.УУ ОАО РЖД»</t>
  </si>
  <si>
    <t>НУЗ «Уз. п-ка на ст.Наушки ОАО РЖД»</t>
  </si>
  <si>
    <t>НУЗ «Уз. п-ка на ст.Таксимо ОАО РЖД »</t>
  </si>
  <si>
    <t>ФГКУ«437 ВГ» МО РФ</t>
  </si>
  <si>
    <t xml:space="preserve">ООО "Дентавита"       </t>
  </si>
  <si>
    <t>ООО "СЦ "Жемчужина</t>
  </si>
  <si>
    <t>ООО  "Здоровье"</t>
  </si>
  <si>
    <t>ЗАО "МРТ-РИТМ"</t>
  </si>
  <si>
    <t xml:space="preserve"> ООО "ЦОП-1 "РИТМ"  (АПО - ФД, неврология) </t>
  </si>
  <si>
    <t xml:space="preserve"> ООО "Ультрамед"</t>
  </si>
  <si>
    <t xml:space="preserve">ООО "Центр амбулаторной хирургии "Де-Нова"                </t>
  </si>
  <si>
    <t>ООО "Центр репродуктивной медицины"</t>
  </si>
  <si>
    <t>НУЗ «Дор. клинич. б-ца на ст. Иркутск-Пассажирский ОАО «РЖД»</t>
  </si>
  <si>
    <t>ООО "Поликлиника врачей общей практики"</t>
  </si>
  <si>
    <t xml:space="preserve">Объемы на 2017 г </t>
  </si>
  <si>
    <t>медицинского страхования на 2017 год &lt;*&gt;</t>
  </si>
  <si>
    <t xml:space="preserve">Приложение N 2
к договору №
о финансовом обеспечении
обязательного медицинского
страхования, утвержденному
приказом Министерства
здравоохранения и социального
развития Российской Федерации
от 9 сентября 2011 г. N 1030н
</t>
  </si>
  <si>
    <t>ВТБ-МС</t>
  </si>
  <si>
    <r>
      <t xml:space="preserve">для лиц, застрахованных в </t>
    </r>
    <r>
      <rPr>
        <b/>
        <sz val="12"/>
        <rFont val="Times New Roman"/>
        <family val="1"/>
        <charset val="204"/>
      </rPr>
      <t>_Бурятский филиал  ООО_"ВТБ-МС"_</t>
    </r>
  </si>
  <si>
    <t xml:space="preserve">&lt;*&gt; Заполняется на основании решения Комиссии по разработке территориальной программы обязательного медицинского страхования в Республике Бурятия от 31.10.2017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</si>
</sst>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 ;[Red]\-#,##0\ "/>
    <numFmt numFmtId="165" formatCode="#,##0.00_ ;[Red]\-#,##0.00\ "/>
    <numFmt numFmtId="166" formatCode="#,##0.0"/>
    <numFmt numFmtId="167" formatCode="#,##0.00000"/>
    <numFmt numFmtId="168" formatCode="#,##0.000"/>
    <numFmt numFmtId="169" formatCode="0.000"/>
    <numFmt numFmtId="170" formatCode="#,##0.0_ ;[Red]\-#,##0.0\ "/>
    <numFmt numFmtId="171" formatCode="#,##0.0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Arial Cyr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family val="2"/>
      <charset val="204"/>
    </font>
    <font>
      <b/>
      <i/>
      <sz val="8"/>
      <name val="Arial Cyr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 Cyr"/>
      <family val="2"/>
      <charset val="204"/>
    </font>
    <font>
      <i/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12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9" fillId="0" borderId="0" applyFont="0" applyFill="0" applyBorder="0" applyAlignment="0" applyProtection="0"/>
  </cellStyleXfs>
  <cellXfs count="262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Protection="1">
      <protection hidden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4" fontId="10" fillId="0" borderId="0" xfId="0" applyNumberFormat="1" applyFont="1" applyAlignment="1">
      <alignment horizontal="right"/>
    </xf>
    <xf numFmtId="0" fontId="14" fillId="0" borderId="0" xfId="0" applyFont="1"/>
    <xf numFmtId="0" fontId="14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14" fillId="12" borderId="1" xfId="0" applyNumberFormat="1" applyFont="1" applyFill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166" fontId="14" fillId="12" borderId="1" xfId="0" applyNumberFormat="1" applyFont="1" applyFill="1" applyBorder="1" applyAlignment="1">
      <alignment vertical="top" wrapText="1"/>
    </xf>
    <xf numFmtId="4" fontId="14" fillId="12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167" fontId="14" fillId="12" borderId="1" xfId="0" applyNumberFormat="1" applyFont="1" applyFill="1" applyBorder="1" applyAlignment="1">
      <alignment vertical="top" wrapText="1"/>
    </xf>
    <xf numFmtId="168" fontId="14" fillId="12" borderId="1" xfId="0" applyNumberFormat="1" applyFont="1" applyFill="1" applyBorder="1" applyAlignment="1">
      <alignment vertical="top" wrapText="1"/>
    </xf>
    <xf numFmtId="3" fontId="14" fillId="0" borderId="1" xfId="0" applyNumberFormat="1" applyFont="1" applyBorder="1" applyAlignment="1">
      <alignment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vertical="top" wrapText="1"/>
    </xf>
    <xf numFmtId="168" fontId="14" fillId="0" borderId="17" xfId="0" applyNumberFormat="1" applyFont="1" applyBorder="1" applyAlignment="1">
      <alignment vertical="top" wrapText="1"/>
    </xf>
    <xf numFmtId="4" fontId="14" fillId="0" borderId="17" xfId="0" applyNumberFormat="1" applyFont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168" fontId="14" fillId="0" borderId="22" xfId="0" applyNumberFormat="1" applyFont="1" applyBorder="1" applyAlignment="1">
      <alignment vertical="top" wrapText="1"/>
    </xf>
    <xf numFmtId="4" fontId="14" fillId="0" borderId="22" xfId="0" applyNumberFormat="1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168" fontId="14" fillId="0" borderId="21" xfId="0" applyNumberFormat="1" applyFont="1" applyBorder="1" applyAlignment="1">
      <alignment vertical="top" wrapText="1"/>
    </xf>
    <xf numFmtId="4" fontId="14" fillId="0" borderId="21" xfId="0" applyNumberFormat="1" applyFont="1" applyBorder="1" applyAlignment="1">
      <alignment vertical="top" wrapText="1"/>
    </xf>
    <xf numFmtId="3" fontId="14" fillId="0" borderId="2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11" fillId="0" borderId="0" xfId="0" applyFont="1" applyBorder="1"/>
    <xf numFmtId="164" fontId="0" fillId="0" borderId="0" xfId="0" applyNumberFormat="1" applyBorder="1" applyAlignment="1">
      <alignment horizontal="center"/>
    </xf>
    <xf numFmtId="0" fontId="16" fillId="0" borderId="0" xfId="0" applyFont="1" applyBorder="1"/>
    <xf numFmtId="0" fontId="17" fillId="0" borderId="0" xfId="0" applyFont="1"/>
    <xf numFmtId="0" fontId="0" fillId="0" borderId="0" xfId="0" applyBorder="1"/>
    <xf numFmtId="164" fontId="20" fillId="0" borderId="1" xfId="0" applyNumberFormat="1" applyFont="1" applyFill="1" applyBorder="1" applyAlignment="1">
      <alignment horizontal="center" vertical="center" wrapText="1"/>
    </xf>
    <xf numFmtId="164" fontId="21" fillId="11" borderId="6" xfId="0" applyNumberFormat="1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1" xfId="0" applyFont="1" applyBorder="1"/>
    <xf numFmtId="164" fontId="22" fillId="0" borderId="1" xfId="0" applyNumberFormat="1" applyFont="1" applyBorder="1" applyAlignment="1" applyProtection="1">
      <alignment horizontal="center"/>
      <protection hidden="1"/>
    </xf>
    <xf numFmtId="164" fontId="22" fillId="0" borderId="12" xfId="0" applyNumberFormat="1" applyFont="1" applyBorder="1" applyAlignment="1" applyProtection="1">
      <alignment horizontal="center"/>
      <protection hidden="1"/>
    </xf>
    <xf numFmtId="164" fontId="11" fillId="0" borderId="1" xfId="0" applyNumberFormat="1" applyFont="1" applyBorder="1"/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9" fontId="0" fillId="0" borderId="0" xfId="0" applyNumberFormat="1" applyBorder="1"/>
    <xf numFmtId="0" fontId="19" fillId="2" borderId="1" xfId="0" applyFont="1" applyFill="1" applyBorder="1" applyAlignment="1">
      <alignment horizontal="left"/>
    </xf>
    <xf numFmtId="165" fontId="23" fillId="2" borderId="1" xfId="0" applyNumberFormat="1" applyFont="1" applyFill="1" applyBorder="1" applyProtection="1"/>
    <xf numFmtId="164" fontId="19" fillId="2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5" fontId="23" fillId="0" borderId="1" xfId="0" applyNumberFormat="1" applyFont="1" applyFill="1" applyBorder="1" applyProtection="1"/>
    <xf numFmtId="164" fontId="19" fillId="0" borderId="1" xfId="0" applyNumberFormat="1" applyFont="1" applyBorder="1" applyAlignment="1" applyProtection="1">
      <alignment horizontal="center"/>
      <protection hidden="1"/>
    </xf>
    <xf numFmtId="164" fontId="24" fillId="0" borderId="1" xfId="0" applyNumberFormat="1" applyFont="1" applyBorder="1" applyAlignment="1" applyProtection="1">
      <alignment horizontal="center"/>
      <protection hidden="1"/>
    </xf>
    <xf numFmtId="170" fontId="22" fillId="0" borderId="1" xfId="0" applyNumberFormat="1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center"/>
      <protection hidden="1"/>
    </xf>
    <xf numFmtId="164" fontId="23" fillId="0" borderId="1" xfId="1" applyNumberFormat="1" applyFont="1" applyFill="1" applyBorder="1" applyAlignment="1" applyProtection="1">
      <alignment horizontal="center"/>
      <protection hidden="1"/>
    </xf>
    <xf numFmtId="164" fontId="10" fillId="0" borderId="1" xfId="1" applyNumberFormat="1" applyFont="1" applyFill="1" applyBorder="1" applyAlignment="1" applyProtection="1">
      <alignment horizontal="center"/>
      <protection hidden="1"/>
    </xf>
    <xf numFmtId="164" fontId="11" fillId="0" borderId="1" xfId="1" applyNumberFormat="1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/>
    <xf numFmtId="0" fontId="23" fillId="2" borderId="1" xfId="0" applyFont="1" applyFill="1" applyBorder="1" applyAlignment="1">
      <alignment vertical="center" wrapText="1"/>
    </xf>
    <xf numFmtId="164" fontId="19" fillId="21" borderId="1" xfId="0" applyNumberFormat="1" applyFont="1" applyFill="1" applyBorder="1" applyAlignment="1" applyProtection="1">
      <alignment horizontal="center"/>
      <protection hidden="1"/>
    </xf>
    <xf numFmtId="164" fontId="24" fillId="21" borderId="1" xfId="0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/>
    <xf numFmtId="3" fontId="11" fillId="0" borderId="1" xfId="0" applyNumberFormat="1" applyFont="1" applyBorder="1" applyAlignment="1">
      <alignment horizontal="center"/>
    </xf>
    <xf numFmtId="164" fontId="19" fillId="12" borderId="1" xfId="0" applyNumberFormat="1" applyFont="1" applyFill="1" applyBorder="1" applyAlignment="1" applyProtection="1">
      <alignment horizontal="center"/>
      <protection hidden="1"/>
    </xf>
    <xf numFmtId="164" fontId="25" fillId="0" borderId="1" xfId="1" applyNumberFormat="1" applyFont="1" applyFill="1" applyBorder="1" applyAlignment="1" applyProtection="1">
      <alignment horizontal="center"/>
      <protection hidden="1"/>
    </xf>
    <xf numFmtId="164" fontId="10" fillId="12" borderId="1" xfId="0" applyNumberFormat="1" applyFont="1" applyFill="1" applyBorder="1" applyAlignment="1">
      <alignment horizontal="center" vertical="center" wrapText="1"/>
    </xf>
    <xf numFmtId="164" fontId="25" fillId="12" borderId="1" xfId="0" applyNumberFormat="1" applyFont="1" applyFill="1" applyBorder="1" applyAlignment="1">
      <alignment horizontal="center" vertical="center" wrapText="1"/>
    </xf>
    <xf numFmtId="164" fontId="23" fillId="12" borderId="1" xfId="0" applyNumberFormat="1" applyFont="1" applyFill="1" applyBorder="1" applyAlignment="1">
      <alignment horizontal="center" vertical="center" wrapText="1"/>
    </xf>
    <xf numFmtId="164" fontId="23" fillId="12" borderId="1" xfId="0" applyNumberFormat="1" applyFont="1" applyFill="1" applyBorder="1" applyAlignment="1">
      <alignment horizontal="center" wrapText="1"/>
    </xf>
    <xf numFmtId="0" fontId="19" fillId="2" borderId="1" xfId="1" applyFont="1" applyFill="1" applyBorder="1" applyProtection="1">
      <protection hidden="1"/>
    </xf>
    <xf numFmtId="164" fontId="8" fillId="12" borderId="1" xfId="0" applyNumberFormat="1" applyFont="1" applyFill="1" applyBorder="1" applyAlignment="1">
      <alignment horizontal="center" vertical="center" wrapText="1"/>
    </xf>
    <xf numFmtId="164" fontId="11" fillId="12" borderId="1" xfId="0" applyNumberFormat="1" applyFont="1" applyFill="1" applyBorder="1" applyAlignment="1">
      <alignment horizontal="center" vertical="center" wrapText="1"/>
    </xf>
    <xf numFmtId="164" fontId="10" fillId="12" borderId="1" xfId="1" applyNumberFormat="1" applyFont="1" applyFill="1" applyBorder="1" applyAlignment="1" applyProtection="1">
      <alignment horizontal="center"/>
      <protection hidden="1"/>
    </xf>
    <xf numFmtId="164" fontId="11" fillId="12" borderId="1" xfId="1" applyNumberFormat="1" applyFont="1" applyFill="1" applyBorder="1" applyAlignment="1" applyProtection="1">
      <alignment horizontal="center"/>
      <protection hidden="1"/>
    </xf>
    <xf numFmtId="164" fontId="10" fillId="12" borderId="1" xfId="0" applyNumberFormat="1" applyFont="1" applyFill="1" applyBorder="1" applyAlignment="1" applyProtection="1">
      <alignment horizontal="center"/>
      <protection hidden="1"/>
    </xf>
    <xf numFmtId="164" fontId="22" fillId="12" borderId="1" xfId="0" applyNumberFormat="1" applyFont="1" applyFill="1" applyBorder="1" applyAlignment="1" applyProtection="1">
      <alignment horizontal="center"/>
      <protection hidden="1"/>
    </xf>
    <xf numFmtId="164" fontId="2" fillId="12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 applyProtection="1">
      <alignment horizontal="center"/>
      <protection hidden="1"/>
    </xf>
    <xf numFmtId="164" fontId="25" fillId="0" borderId="1" xfId="0" applyNumberFormat="1" applyFont="1" applyBorder="1" applyAlignment="1" applyProtection="1">
      <alignment horizontal="center"/>
      <protection hidden="1"/>
    </xf>
    <xf numFmtId="164" fontId="26" fillId="0" borderId="1" xfId="0" applyNumberFormat="1" applyFont="1" applyBorder="1" applyAlignment="1" applyProtection="1">
      <alignment horizontal="center"/>
      <protection hidden="1"/>
    </xf>
    <xf numFmtId="0" fontId="27" fillId="0" borderId="0" xfId="0" applyFont="1"/>
    <xf numFmtId="164" fontId="22" fillId="0" borderId="1" xfId="0" applyNumberFormat="1" applyFont="1" applyBorder="1" applyAlignment="1" applyProtection="1">
      <alignment horizontal="right"/>
      <protection hidden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64" fontId="19" fillId="12" borderId="1" xfId="1" applyNumberFormat="1" applyFont="1" applyFill="1" applyBorder="1" applyAlignment="1" applyProtection="1">
      <alignment horizontal="center"/>
      <protection hidden="1"/>
    </xf>
    <xf numFmtId="164" fontId="2" fillId="12" borderId="1" xfId="0" applyNumberFormat="1" applyFont="1" applyFill="1" applyBorder="1" applyAlignment="1">
      <alignment horizontal="center" wrapText="1"/>
    </xf>
    <xf numFmtId="164" fontId="8" fillId="12" borderId="1" xfId="1" applyNumberFormat="1" applyFont="1" applyFill="1" applyBorder="1" applyAlignment="1" applyProtection="1">
      <alignment horizontal="center"/>
      <protection hidden="1"/>
    </xf>
    <xf numFmtId="164" fontId="2" fillId="12" borderId="1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11" fillId="0" borderId="1" xfId="1" applyFont="1" applyFill="1" applyBorder="1" applyAlignment="1" applyProtection="1">
      <alignment wrapText="1"/>
      <protection hidden="1"/>
    </xf>
    <xf numFmtId="164" fontId="11" fillId="0" borderId="1" xfId="0" applyNumberFormat="1" applyFont="1" applyBorder="1" applyAlignment="1" applyProtection="1">
      <alignment horizontal="center"/>
      <protection hidden="1"/>
    </xf>
    <xf numFmtId="164" fontId="10" fillId="0" borderId="1" xfId="0" applyNumberFormat="1" applyFont="1" applyFill="1" applyBorder="1" applyAlignment="1">
      <alignment horizontal="center" wrapText="1"/>
    </xf>
    <xf numFmtId="164" fontId="24" fillId="12" borderId="1" xfId="1" applyNumberFormat="1" applyFont="1" applyFill="1" applyBorder="1" applyAlignment="1" applyProtection="1">
      <alignment horizontal="center"/>
      <protection hidden="1"/>
    </xf>
    <xf numFmtId="164" fontId="19" fillId="21" borderId="1" xfId="1" applyNumberFormat="1" applyFont="1" applyFill="1" applyBorder="1" applyAlignment="1" applyProtection="1">
      <alignment horizontal="center"/>
      <protection hidden="1"/>
    </xf>
    <xf numFmtId="164" fontId="24" fillId="21" borderId="1" xfId="1" applyNumberFormat="1" applyFont="1" applyFill="1" applyBorder="1" applyAlignment="1" applyProtection="1">
      <alignment horizontal="center"/>
      <protection hidden="1"/>
    </xf>
    <xf numFmtId="0" fontId="11" fillId="0" borderId="1" xfId="1" applyFont="1" applyFill="1" applyBorder="1" applyProtection="1">
      <protection hidden="1"/>
    </xf>
    <xf numFmtId="0" fontId="19" fillId="3" borderId="1" xfId="1" applyFont="1" applyFill="1" applyBorder="1" applyProtection="1">
      <protection hidden="1"/>
    </xf>
    <xf numFmtId="164" fontId="3" fillId="3" borderId="1" xfId="1" applyNumberFormat="1" applyFont="1" applyFill="1" applyBorder="1" applyAlignment="1">
      <alignment horizontal="center"/>
    </xf>
    <xf numFmtId="164" fontId="24" fillId="3" borderId="1" xfId="1" applyNumberFormat="1" applyFont="1" applyFill="1" applyBorder="1" applyAlignment="1">
      <alignment horizontal="center"/>
    </xf>
    <xf numFmtId="164" fontId="29" fillId="0" borderId="1" xfId="2" applyNumberFormat="1" applyFont="1" applyFill="1" applyBorder="1" applyProtection="1">
      <protection hidden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/>
    <xf numFmtId="164" fontId="11" fillId="0" borderId="1" xfId="1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left"/>
    </xf>
    <xf numFmtId="171" fontId="14" fillId="0" borderId="1" xfId="0" applyNumberFormat="1" applyFont="1" applyBorder="1" applyAlignment="1">
      <alignment horizontal="center" vertical="top" wrapText="1"/>
    </xf>
    <xf numFmtId="165" fontId="3" fillId="3" borderId="1" xfId="1" applyNumberFormat="1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wrapText="1"/>
    </xf>
    <xf numFmtId="164" fontId="21" fillId="0" borderId="4" xfId="0" applyNumberFormat="1" applyFont="1" applyBorder="1" applyAlignment="1">
      <alignment horizontal="center" vertical="center"/>
    </xf>
    <xf numFmtId="164" fontId="21" fillId="11" borderId="1" xfId="0" applyNumberFormat="1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164" fontId="11" fillId="12" borderId="1" xfId="0" applyNumberFormat="1" applyFont="1" applyFill="1" applyBorder="1"/>
    <xf numFmtId="164" fontId="31" fillId="0" borderId="0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/>
    </xf>
    <xf numFmtId="0" fontId="31" fillId="0" borderId="1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170" fontId="31" fillId="0" borderId="0" xfId="0" applyNumberFormat="1" applyFont="1"/>
    <xf numFmtId="164" fontId="31" fillId="0" borderId="0" xfId="0" applyNumberFormat="1" applyFont="1" applyAlignment="1">
      <alignment horizontal="center"/>
    </xf>
    <xf numFmtId="165" fontId="31" fillId="0" borderId="0" xfId="0" applyNumberFormat="1" applyFont="1"/>
    <xf numFmtId="164" fontId="22" fillId="0" borderId="1" xfId="0" applyNumberFormat="1" applyFont="1" applyBorder="1"/>
    <xf numFmtId="164" fontId="11" fillId="0" borderId="0" xfId="0" applyNumberFormat="1" applyFont="1"/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2" fillId="16" borderId="8" xfId="0" applyNumberFormat="1" applyFont="1" applyFill="1" applyBorder="1" applyAlignment="1">
      <alignment horizontal="center" vertical="center" wrapText="1"/>
    </xf>
    <xf numFmtId="164" fontId="12" fillId="16" borderId="10" xfId="0" applyNumberFormat="1" applyFont="1" applyFill="1" applyBorder="1" applyAlignment="1">
      <alignment horizontal="center" vertical="center" wrapText="1"/>
    </xf>
    <xf numFmtId="164" fontId="12" fillId="16" borderId="2" xfId="0" applyNumberFormat="1" applyFont="1" applyFill="1" applyBorder="1" applyAlignment="1">
      <alignment horizontal="center" vertical="center" wrapText="1"/>
    </xf>
    <xf numFmtId="164" fontId="12" fillId="16" borderId="9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17" borderId="8" xfId="0" applyNumberFormat="1" applyFont="1" applyFill="1" applyBorder="1" applyAlignment="1">
      <alignment horizontal="center" vertical="center" wrapText="1"/>
    </xf>
    <xf numFmtId="164" fontId="12" fillId="17" borderId="10" xfId="0" applyNumberFormat="1" applyFont="1" applyFill="1" applyBorder="1" applyAlignment="1">
      <alignment horizontal="center" vertical="center" wrapText="1"/>
    </xf>
    <xf numFmtId="164" fontId="12" fillId="17" borderId="2" xfId="0" applyNumberFormat="1" applyFont="1" applyFill="1" applyBorder="1" applyAlignment="1">
      <alignment horizontal="center" vertical="center" wrapText="1"/>
    </xf>
    <xf numFmtId="164" fontId="12" fillId="17" borderId="9" xfId="0" applyNumberFormat="1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0" fontId="12" fillId="18" borderId="4" xfId="0" applyFont="1" applyFill="1" applyBorder="1" applyAlignment="1">
      <alignment horizontal="center"/>
    </xf>
    <xf numFmtId="0" fontId="12" fillId="18" borderId="28" xfId="0" applyFont="1" applyFill="1" applyBorder="1" applyAlignment="1">
      <alignment horizontal="center"/>
    </xf>
    <xf numFmtId="0" fontId="12" fillId="18" borderId="5" xfId="0" applyFont="1" applyFill="1" applyBorder="1" applyAlignment="1">
      <alignment horizontal="center"/>
    </xf>
    <xf numFmtId="3" fontId="12" fillId="5" borderId="4" xfId="0" applyNumberFormat="1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164" fontId="12" fillId="6" borderId="4" xfId="3" applyNumberFormat="1" applyFont="1" applyFill="1" applyBorder="1" applyAlignment="1">
      <alignment horizontal="center" vertical="center" wrapText="1"/>
    </xf>
    <xf numFmtId="164" fontId="12" fillId="6" borderId="5" xfId="3" applyNumberFormat="1" applyFont="1" applyFill="1" applyBorder="1" applyAlignment="1">
      <alignment horizontal="center" vertical="center" wrapText="1"/>
    </xf>
    <xf numFmtId="164" fontId="15" fillId="13" borderId="4" xfId="0" applyNumberFormat="1" applyFont="1" applyFill="1" applyBorder="1" applyAlignment="1">
      <alignment horizontal="center" wrapText="1"/>
    </xf>
    <xf numFmtId="164" fontId="15" fillId="13" borderId="5" xfId="0" applyNumberFormat="1" applyFont="1" applyFill="1" applyBorder="1" applyAlignment="1">
      <alignment horizontal="center" wrapText="1"/>
    </xf>
    <xf numFmtId="164" fontId="15" fillId="7" borderId="4" xfId="0" applyNumberFormat="1" applyFont="1" applyFill="1" applyBorder="1" applyAlignment="1">
      <alignment horizontal="center" wrapText="1"/>
    </xf>
    <xf numFmtId="164" fontId="15" fillId="7" borderId="5" xfId="0" applyNumberFormat="1" applyFont="1" applyFill="1" applyBorder="1" applyAlignment="1">
      <alignment horizontal="center" wrapText="1"/>
    </xf>
    <xf numFmtId="164" fontId="15" fillId="20" borderId="4" xfId="0" applyNumberFormat="1" applyFont="1" applyFill="1" applyBorder="1" applyAlignment="1">
      <alignment horizontal="center" wrapText="1"/>
    </xf>
    <xf numFmtId="164" fontId="15" fillId="20" borderId="5" xfId="0" applyNumberFormat="1" applyFont="1" applyFill="1" applyBorder="1" applyAlignment="1">
      <alignment horizont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15" fillId="8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12" fillId="9" borderId="8" xfId="0" applyNumberFormat="1" applyFont="1" applyFill="1" applyBorder="1" applyAlignment="1">
      <alignment horizontal="center" vertical="center" wrapText="1"/>
    </xf>
    <xf numFmtId="165" fontId="12" fillId="9" borderId="10" xfId="0" applyNumberFormat="1" applyFont="1" applyFill="1" applyBorder="1" applyAlignment="1">
      <alignment horizontal="center" vertical="center" wrapText="1"/>
    </xf>
    <xf numFmtId="165" fontId="12" fillId="9" borderId="2" xfId="0" applyNumberFormat="1" applyFont="1" applyFill="1" applyBorder="1" applyAlignment="1">
      <alignment horizontal="center" vertical="center" wrapText="1"/>
    </xf>
    <xf numFmtId="165" fontId="12" fillId="9" borderId="9" xfId="0" applyNumberFormat="1" applyFont="1" applyFill="1" applyBorder="1" applyAlignment="1">
      <alignment horizontal="center" vertical="center" wrapText="1"/>
    </xf>
    <xf numFmtId="165" fontId="12" fillId="10" borderId="8" xfId="0" applyNumberFormat="1" applyFont="1" applyFill="1" applyBorder="1" applyAlignment="1">
      <alignment horizontal="center" vertical="center" wrapText="1"/>
    </xf>
    <xf numFmtId="165" fontId="12" fillId="10" borderId="10" xfId="0" applyNumberFormat="1" applyFont="1" applyFill="1" applyBorder="1" applyAlignment="1">
      <alignment horizontal="center" vertical="center" wrapText="1"/>
    </xf>
    <xf numFmtId="165" fontId="12" fillId="10" borderId="2" xfId="0" applyNumberFormat="1" applyFont="1" applyFill="1" applyBorder="1" applyAlignment="1">
      <alignment horizontal="center" vertical="center" wrapText="1"/>
    </xf>
    <xf numFmtId="165" fontId="12" fillId="10" borderId="9" xfId="0" applyNumberFormat="1" applyFont="1" applyFill="1" applyBorder="1" applyAlignment="1">
      <alignment horizontal="center" vertical="center" wrapText="1"/>
    </xf>
    <xf numFmtId="165" fontId="12" fillId="14" borderId="8" xfId="0" applyNumberFormat="1" applyFont="1" applyFill="1" applyBorder="1" applyAlignment="1">
      <alignment horizontal="center" vertical="center" wrapText="1"/>
    </xf>
    <xf numFmtId="165" fontId="12" fillId="14" borderId="7" xfId="0" applyNumberFormat="1" applyFont="1" applyFill="1" applyBorder="1" applyAlignment="1">
      <alignment horizontal="center" vertical="center" wrapText="1"/>
    </xf>
    <xf numFmtId="165" fontId="12" fillId="14" borderId="2" xfId="0" applyNumberFormat="1" applyFont="1" applyFill="1" applyBorder="1" applyAlignment="1">
      <alignment horizontal="center" vertical="center" wrapText="1"/>
    </xf>
    <xf numFmtId="165" fontId="12" fillId="14" borderId="3" xfId="0" applyNumberFormat="1" applyFont="1" applyFill="1" applyBorder="1" applyAlignment="1">
      <alignment horizontal="center" vertical="center" wrapText="1"/>
    </xf>
    <xf numFmtId="164" fontId="15" fillId="15" borderId="8" xfId="0" applyNumberFormat="1" applyFont="1" applyFill="1" applyBorder="1" applyAlignment="1">
      <alignment horizontal="center"/>
    </xf>
    <xf numFmtId="164" fontId="15" fillId="15" borderId="7" xfId="0" applyNumberFormat="1" applyFont="1" applyFill="1" applyBorder="1" applyAlignment="1">
      <alignment horizontal="center"/>
    </xf>
    <xf numFmtId="164" fontId="15" fillId="15" borderId="10" xfId="0" applyNumberFormat="1" applyFont="1" applyFill="1" applyBorder="1" applyAlignment="1">
      <alignment horizontal="center"/>
    </xf>
    <xf numFmtId="0" fontId="12" fillId="19" borderId="6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164" fontId="15" fillId="15" borderId="6" xfId="0" applyNumberFormat="1" applyFont="1" applyFill="1" applyBorder="1" applyAlignment="1">
      <alignment horizontal="center" vertical="center" wrapText="1"/>
    </xf>
    <xf numFmtId="164" fontId="15" fillId="15" borderId="1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Обычный_Лист1_1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A10" workbookViewId="0">
      <selection activeCell="H20" sqref="H20:K20"/>
    </sheetView>
  </sheetViews>
  <sheetFormatPr defaultColWidth="9.140625" defaultRowHeight="11.25" x14ac:dyDescent="0.2"/>
  <cols>
    <col min="1" max="1" width="14.7109375" style="13" customWidth="1"/>
    <col min="2" max="2" width="9.42578125" style="13" customWidth="1"/>
    <col min="3" max="3" width="12.7109375" style="13" customWidth="1"/>
    <col min="4" max="4" width="8" style="13" customWidth="1"/>
    <col min="5" max="5" width="15.7109375" style="13" customWidth="1"/>
    <col min="6" max="6" width="10.7109375" style="14" customWidth="1"/>
    <col min="7" max="7" width="20.5703125" style="15" customWidth="1"/>
    <col min="8" max="8" width="17.28515625" style="15" customWidth="1"/>
    <col min="9" max="9" width="17.140625" style="15" customWidth="1"/>
    <col min="10" max="10" width="16.85546875" style="15" customWidth="1"/>
    <col min="11" max="11" width="16.7109375" style="15" customWidth="1"/>
    <col min="12" max="12" width="13.140625" style="13" bestFit="1" customWidth="1"/>
    <col min="13" max="13" width="10.85546875" style="13" bestFit="1" customWidth="1"/>
    <col min="14" max="15" width="11.85546875" style="13" bestFit="1" customWidth="1"/>
    <col min="16" max="16" width="9.140625" style="13"/>
    <col min="17" max="17" width="12.28515625" style="13" customWidth="1"/>
    <col min="18" max="256" width="9.140625" style="13"/>
    <col min="257" max="257" width="14.7109375" style="13" customWidth="1"/>
    <col min="258" max="258" width="9.42578125" style="13" customWidth="1"/>
    <col min="259" max="259" width="12.7109375" style="13" customWidth="1"/>
    <col min="260" max="260" width="8" style="13" customWidth="1"/>
    <col min="261" max="261" width="15.7109375" style="13" customWidth="1"/>
    <col min="262" max="262" width="10.7109375" style="13" customWidth="1"/>
    <col min="263" max="263" width="20.5703125" style="13" customWidth="1"/>
    <col min="264" max="264" width="17.28515625" style="13" customWidth="1"/>
    <col min="265" max="265" width="17.140625" style="13" customWidth="1"/>
    <col min="266" max="266" width="16.85546875" style="13" customWidth="1"/>
    <col min="267" max="267" width="16.7109375" style="13" customWidth="1"/>
    <col min="268" max="268" width="13.140625" style="13" bestFit="1" customWidth="1"/>
    <col min="269" max="269" width="10.85546875" style="13" bestFit="1" customWidth="1"/>
    <col min="270" max="270" width="9.140625" style="13"/>
    <col min="271" max="271" width="10" style="13" bestFit="1" customWidth="1"/>
    <col min="272" max="512" width="9.140625" style="13"/>
    <col min="513" max="513" width="14.7109375" style="13" customWidth="1"/>
    <col min="514" max="514" width="9.42578125" style="13" customWidth="1"/>
    <col min="515" max="515" width="12.7109375" style="13" customWidth="1"/>
    <col min="516" max="516" width="8" style="13" customWidth="1"/>
    <col min="517" max="517" width="15.7109375" style="13" customWidth="1"/>
    <col min="518" max="518" width="10.7109375" style="13" customWidth="1"/>
    <col min="519" max="519" width="20.5703125" style="13" customWidth="1"/>
    <col min="520" max="520" width="17.28515625" style="13" customWidth="1"/>
    <col min="521" max="521" width="17.140625" style="13" customWidth="1"/>
    <col min="522" max="522" width="16.85546875" style="13" customWidth="1"/>
    <col min="523" max="523" width="16.7109375" style="13" customWidth="1"/>
    <col min="524" max="524" width="13.140625" style="13" bestFit="1" customWidth="1"/>
    <col min="525" max="525" width="10.85546875" style="13" bestFit="1" customWidth="1"/>
    <col min="526" max="526" width="9.140625" style="13"/>
    <col min="527" max="527" width="10" style="13" bestFit="1" customWidth="1"/>
    <col min="528" max="768" width="9.140625" style="13"/>
    <col min="769" max="769" width="14.7109375" style="13" customWidth="1"/>
    <col min="770" max="770" width="9.42578125" style="13" customWidth="1"/>
    <col min="771" max="771" width="12.7109375" style="13" customWidth="1"/>
    <col min="772" max="772" width="8" style="13" customWidth="1"/>
    <col min="773" max="773" width="15.7109375" style="13" customWidth="1"/>
    <col min="774" max="774" width="10.7109375" style="13" customWidth="1"/>
    <col min="775" max="775" width="20.5703125" style="13" customWidth="1"/>
    <col min="776" max="776" width="17.28515625" style="13" customWidth="1"/>
    <col min="777" max="777" width="17.140625" style="13" customWidth="1"/>
    <col min="778" max="778" width="16.85546875" style="13" customWidth="1"/>
    <col min="779" max="779" width="16.7109375" style="13" customWidth="1"/>
    <col min="780" max="780" width="13.140625" style="13" bestFit="1" customWidth="1"/>
    <col min="781" max="781" width="10.85546875" style="13" bestFit="1" customWidth="1"/>
    <col min="782" max="782" width="9.140625" style="13"/>
    <col min="783" max="783" width="10" style="13" bestFit="1" customWidth="1"/>
    <col min="784" max="1024" width="9.140625" style="13"/>
    <col min="1025" max="1025" width="14.7109375" style="13" customWidth="1"/>
    <col min="1026" max="1026" width="9.42578125" style="13" customWidth="1"/>
    <col min="1027" max="1027" width="12.7109375" style="13" customWidth="1"/>
    <col min="1028" max="1028" width="8" style="13" customWidth="1"/>
    <col min="1029" max="1029" width="15.7109375" style="13" customWidth="1"/>
    <col min="1030" max="1030" width="10.7109375" style="13" customWidth="1"/>
    <col min="1031" max="1031" width="20.5703125" style="13" customWidth="1"/>
    <col min="1032" max="1032" width="17.28515625" style="13" customWidth="1"/>
    <col min="1033" max="1033" width="17.140625" style="13" customWidth="1"/>
    <col min="1034" max="1034" width="16.85546875" style="13" customWidth="1"/>
    <col min="1035" max="1035" width="16.7109375" style="13" customWidth="1"/>
    <col min="1036" max="1036" width="13.140625" style="13" bestFit="1" customWidth="1"/>
    <col min="1037" max="1037" width="10.85546875" style="13" bestFit="1" customWidth="1"/>
    <col min="1038" max="1038" width="9.140625" style="13"/>
    <col min="1039" max="1039" width="10" style="13" bestFit="1" customWidth="1"/>
    <col min="1040" max="1280" width="9.140625" style="13"/>
    <col min="1281" max="1281" width="14.7109375" style="13" customWidth="1"/>
    <col min="1282" max="1282" width="9.42578125" style="13" customWidth="1"/>
    <col min="1283" max="1283" width="12.7109375" style="13" customWidth="1"/>
    <col min="1284" max="1284" width="8" style="13" customWidth="1"/>
    <col min="1285" max="1285" width="15.7109375" style="13" customWidth="1"/>
    <col min="1286" max="1286" width="10.7109375" style="13" customWidth="1"/>
    <col min="1287" max="1287" width="20.5703125" style="13" customWidth="1"/>
    <col min="1288" max="1288" width="17.28515625" style="13" customWidth="1"/>
    <col min="1289" max="1289" width="17.140625" style="13" customWidth="1"/>
    <col min="1290" max="1290" width="16.85546875" style="13" customWidth="1"/>
    <col min="1291" max="1291" width="16.7109375" style="13" customWidth="1"/>
    <col min="1292" max="1292" width="13.140625" style="13" bestFit="1" customWidth="1"/>
    <col min="1293" max="1293" width="10.85546875" style="13" bestFit="1" customWidth="1"/>
    <col min="1294" max="1294" width="9.140625" style="13"/>
    <col min="1295" max="1295" width="10" style="13" bestFit="1" customWidth="1"/>
    <col min="1296" max="1536" width="9.140625" style="13"/>
    <col min="1537" max="1537" width="14.7109375" style="13" customWidth="1"/>
    <col min="1538" max="1538" width="9.42578125" style="13" customWidth="1"/>
    <col min="1539" max="1539" width="12.7109375" style="13" customWidth="1"/>
    <col min="1540" max="1540" width="8" style="13" customWidth="1"/>
    <col min="1541" max="1541" width="15.7109375" style="13" customWidth="1"/>
    <col min="1542" max="1542" width="10.7109375" style="13" customWidth="1"/>
    <col min="1543" max="1543" width="20.5703125" style="13" customWidth="1"/>
    <col min="1544" max="1544" width="17.28515625" style="13" customWidth="1"/>
    <col min="1545" max="1545" width="17.140625" style="13" customWidth="1"/>
    <col min="1546" max="1546" width="16.85546875" style="13" customWidth="1"/>
    <col min="1547" max="1547" width="16.7109375" style="13" customWidth="1"/>
    <col min="1548" max="1548" width="13.140625" style="13" bestFit="1" customWidth="1"/>
    <col min="1549" max="1549" width="10.85546875" style="13" bestFit="1" customWidth="1"/>
    <col min="1550" max="1550" width="9.140625" style="13"/>
    <col min="1551" max="1551" width="10" style="13" bestFit="1" customWidth="1"/>
    <col min="1552" max="1792" width="9.140625" style="13"/>
    <col min="1793" max="1793" width="14.7109375" style="13" customWidth="1"/>
    <col min="1794" max="1794" width="9.42578125" style="13" customWidth="1"/>
    <col min="1795" max="1795" width="12.7109375" style="13" customWidth="1"/>
    <col min="1796" max="1796" width="8" style="13" customWidth="1"/>
    <col min="1797" max="1797" width="15.7109375" style="13" customWidth="1"/>
    <col min="1798" max="1798" width="10.7109375" style="13" customWidth="1"/>
    <col min="1799" max="1799" width="20.5703125" style="13" customWidth="1"/>
    <col min="1800" max="1800" width="17.28515625" style="13" customWidth="1"/>
    <col min="1801" max="1801" width="17.140625" style="13" customWidth="1"/>
    <col min="1802" max="1802" width="16.85546875" style="13" customWidth="1"/>
    <col min="1803" max="1803" width="16.7109375" style="13" customWidth="1"/>
    <col min="1804" max="1804" width="13.140625" style="13" bestFit="1" customWidth="1"/>
    <col min="1805" max="1805" width="10.85546875" style="13" bestFit="1" customWidth="1"/>
    <col min="1806" max="1806" width="9.140625" style="13"/>
    <col min="1807" max="1807" width="10" style="13" bestFit="1" customWidth="1"/>
    <col min="1808" max="2048" width="9.140625" style="13"/>
    <col min="2049" max="2049" width="14.7109375" style="13" customWidth="1"/>
    <col min="2050" max="2050" width="9.42578125" style="13" customWidth="1"/>
    <col min="2051" max="2051" width="12.7109375" style="13" customWidth="1"/>
    <col min="2052" max="2052" width="8" style="13" customWidth="1"/>
    <col min="2053" max="2053" width="15.7109375" style="13" customWidth="1"/>
    <col min="2054" max="2054" width="10.7109375" style="13" customWidth="1"/>
    <col min="2055" max="2055" width="20.5703125" style="13" customWidth="1"/>
    <col min="2056" max="2056" width="17.28515625" style="13" customWidth="1"/>
    <col min="2057" max="2057" width="17.140625" style="13" customWidth="1"/>
    <col min="2058" max="2058" width="16.85546875" style="13" customWidth="1"/>
    <col min="2059" max="2059" width="16.7109375" style="13" customWidth="1"/>
    <col min="2060" max="2060" width="13.140625" style="13" bestFit="1" customWidth="1"/>
    <col min="2061" max="2061" width="10.85546875" style="13" bestFit="1" customWidth="1"/>
    <col min="2062" max="2062" width="9.140625" style="13"/>
    <col min="2063" max="2063" width="10" style="13" bestFit="1" customWidth="1"/>
    <col min="2064" max="2304" width="9.140625" style="13"/>
    <col min="2305" max="2305" width="14.7109375" style="13" customWidth="1"/>
    <col min="2306" max="2306" width="9.42578125" style="13" customWidth="1"/>
    <col min="2307" max="2307" width="12.7109375" style="13" customWidth="1"/>
    <col min="2308" max="2308" width="8" style="13" customWidth="1"/>
    <col min="2309" max="2309" width="15.7109375" style="13" customWidth="1"/>
    <col min="2310" max="2310" width="10.7109375" style="13" customWidth="1"/>
    <col min="2311" max="2311" width="20.5703125" style="13" customWidth="1"/>
    <col min="2312" max="2312" width="17.28515625" style="13" customWidth="1"/>
    <col min="2313" max="2313" width="17.140625" style="13" customWidth="1"/>
    <col min="2314" max="2314" width="16.85546875" style="13" customWidth="1"/>
    <col min="2315" max="2315" width="16.7109375" style="13" customWidth="1"/>
    <col min="2316" max="2316" width="13.140625" style="13" bestFit="1" customWidth="1"/>
    <col min="2317" max="2317" width="10.85546875" style="13" bestFit="1" customWidth="1"/>
    <col min="2318" max="2318" width="9.140625" style="13"/>
    <col min="2319" max="2319" width="10" style="13" bestFit="1" customWidth="1"/>
    <col min="2320" max="2560" width="9.140625" style="13"/>
    <col min="2561" max="2561" width="14.7109375" style="13" customWidth="1"/>
    <col min="2562" max="2562" width="9.42578125" style="13" customWidth="1"/>
    <col min="2563" max="2563" width="12.7109375" style="13" customWidth="1"/>
    <col min="2564" max="2564" width="8" style="13" customWidth="1"/>
    <col min="2565" max="2565" width="15.7109375" style="13" customWidth="1"/>
    <col min="2566" max="2566" width="10.7109375" style="13" customWidth="1"/>
    <col min="2567" max="2567" width="20.5703125" style="13" customWidth="1"/>
    <col min="2568" max="2568" width="17.28515625" style="13" customWidth="1"/>
    <col min="2569" max="2569" width="17.140625" style="13" customWidth="1"/>
    <col min="2570" max="2570" width="16.85546875" style="13" customWidth="1"/>
    <col min="2571" max="2571" width="16.7109375" style="13" customWidth="1"/>
    <col min="2572" max="2572" width="13.140625" style="13" bestFit="1" customWidth="1"/>
    <col min="2573" max="2573" width="10.85546875" style="13" bestFit="1" customWidth="1"/>
    <col min="2574" max="2574" width="9.140625" style="13"/>
    <col min="2575" max="2575" width="10" style="13" bestFit="1" customWidth="1"/>
    <col min="2576" max="2816" width="9.140625" style="13"/>
    <col min="2817" max="2817" width="14.7109375" style="13" customWidth="1"/>
    <col min="2818" max="2818" width="9.42578125" style="13" customWidth="1"/>
    <col min="2819" max="2819" width="12.7109375" style="13" customWidth="1"/>
    <col min="2820" max="2820" width="8" style="13" customWidth="1"/>
    <col min="2821" max="2821" width="15.7109375" style="13" customWidth="1"/>
    <col min="2822" max="2822" width="10.7109375" style="13" customWidth="1"/>
    <col min="2823" max="2823" width="20.5703125" style="13" customWidth="1"/>
    <col min="2824" max="2824" width="17.28515625" style="13" customWidth="1"/>
    <col min="2825" max="2825" width="17.140625" style="13" customWidth="1"/>
    <col min="2826" max="2826" width="16.85546875" style="13" customWidth="1"/>
    <col min="2827" max="2827" width="16.7109375" style="13" customWidth="1"/>
    <col min="2828" max="2828" width="13.140625" style="13" bestFit="1" customWidth="1"/>
    <col min="2829" max="2829" width="10.85546875" style="13" bestFit="1" customWidth="1"/>
    <col min="2830" max="2830" width="9.140625" style="13"/>
    <col min="2831" max="2831" width="10" style="13" bestFit="1" customWidth="1"/>
    <col min="2832" max="3072" width="9.140625" style="13"/>
    <col min="3073" max="3073" width="14.7109375" style="13" customWidth="1"/>
    <col min="3074" max="3074" width="9.42578125" style="13" customWidth="1"/>
    <col min="3075" max="3075" width="12.7109375" style="13" customWidth="1"/>
    <col min="3076" max="3076" width="8" style="13" customWidth="1"/>
    <col min="3077" max="3077" width="15.7109375" style="13" customWidth="1"/>
    <col min="3078" max="3078" width="10.7109375" style="13" customWidth="1"/>
    <col min="3079" max="3079" width="20.5703125" style="13" customWidth="1"/>
    <col min="3080" max="3080" width="17.28515625" style="13" customWidth="1"/>
    <col min="3081" max="3081" width="17.140625" style="13" customWidth="1"/>
    <col min="3082" max="3082" width="16.85546875" style="13" customWidth="1"/>
    <col min="3083" max="3083" width="16.7109375" style="13" customWidth="1"/>
    <col min="3084" max="3084" width="13.140625" style="13" bestFit="1" customWidth="1"/>
    <col min="3085" max="3085" width="10.85546875" style="13" bestFit="1" customWidth="1"/>
    <col min="3086" max="3086" width="9.140625" style="13"/>
    <col min="3087" max="3087" width="10" style="13" bestFit="1" customWidth="1"/>
    <col min="3088" max="3328" width="9.140625" style="13"/>
    <col min="3329" max="3329" width="14.7109375" style="13" customWidth="1"/>
    <col min="3330" max="3330" width="9.42578125" style="13" customWidth="1"/>
    <col min="3331" max="3331" width="12.7109375" style="13" customWidth="1"/>
    <col min="3332" max="3332" width="8" style="13" customWidth="1"/>
    <col min="3333" max="3333" width="15.7109375" style="13" customWidth="1"/>
    <col min="3334" max="3334" width="10.7109375" style="13" customWidth="1"/>
    <col min="3335" max="3335" width="20.5703125" style="13" customWidth="1"/>
    <col min="3336" max="3336" width="17.28515625" style="13" customWidth="1"/>
    <col min="3337" max="3337" width="17.140625" style="13" customWidth="1"/>
    <col min="3338" max="3338" width="16.85546875" style="13" customWidth="1"/>
    <col min="3339" max="3339" width="16.7109375" style="13" customWidth="1"/>
    <col min="3340" max="3340" width="13.140625" style="13" bestFit="1" customWidth="1"/>
    <col min="3341" max="3341" width="10.85546875" style="13" bestFit="1" customWidth="1"/>
    <col min="3342" max="3342" width="9.140625" style="13"/>
    <col min="3343" max="3343" width="10" style="13" bestFit="1" customWidth="1"/>
    <col min="3344" max="3584" width="9.140625" style="13"/>
    <col min="3585" max="3585" width="14.7109375" style="13" customWidth="1"/>
    <col min="3586" max="3586" width="9.42578125" style="13" customWidth="1"/>
    <col min="3587" max="3587" width="12.7109375" style="13" customWidth="1"/>
    <col min="3588" max="3588" width="8" style="13" customWidth="1"/>
    <col min="3589" max="3589" width="15.7109375" style="13" customWidth="1"/>
    <col min="3590" max="3590" width="10.7109375" style="13" customWidth="1"/>
    <col min="3591" max="3591" width="20.5703125" style="13" customWidth="1"/>
    <col min="3592" max="3592" width="17.28515625" style="13" customWidth="1"/>
    <col min="3593" max="3593" width="17.140625" style="13" customWidth="1"/>
    <col min="3594" max="3594" width="16.85546875" style="13" customWidth="1"/>
    <col min="3595" max="3595" width="16.7109375" style="13" customWidth="1"/>
    <col min="3596" max="3596" width="13.140625" style="13" bestFit="1" customWidth="1"/>
    <col min="3597" max="3597" width="10.85546875" style="13" bestFit="1" customWidth="1"/>
    <col min="3598" max="3598" width="9.140625" style="13"/>
    <col min="3599" max="3599" width="10" style="13" bestFit="1" customWidth="1"/>
    <col min="3600" max="3840" width="9.140625" style="13"/>
    <col min="3841" max="3841" width="14.7109375" style="13" customWidth="1"/>
    <col min="3842" max="3842" width="9.42578125" style="13" customWidth="1"/>
    <col min="3843" max="3843" width="12.7109375" style="13" customWidth="1"/>
    <col min="3844" max="3844" width="8" style="13" customWidth="1"/>
    <col min="3845" max="3845" width="15.7109375" style="13" customWidth="1"/>
    <col min="3846" max="3846" width="10.7109375" style="13" customWidth="1"/>
    <col min="3847" max="3847" width="20.5703125" style="13" customWidth="1"/>
    <col min="3848" max="3848" width="17.28515625" style="13" customWidth="1"/>
    <col min="3849" max="3849" width="17.140625" style="13" customWidth="1"/>
    <col min="3850" max="3850" width="16.85546875" style="13" customWidth="1"/>
    <col min="3851" max="3851" width="16.7109375" style="13" customWidth="1"/>
    <col min="3852" max="3852" width="13.140625" style="13" bestFit="1" customWidth="1"/>
    <col min="3853" max="3853" width="10.85546875" style="13" bestFit="1" customWidth="1"/>
    <col min="3854" max="3854" width="9.140625" style="13"/>
    <col min="3855" max="3855" width="10" style="13" bestFit="1" customWidth="1"/>
    <col min="3856" max="4096" width="9.140625" style="13"/>
    <col min="4097" max="4097" width="14.7109375" style="13" customWidth="1"/>
    <col min="4098" max="4098" width="9.42578125" style="13" customWidth="1"/>
    <col min="4099" max="4099" width="12.7109375" style="13" customWidth="1"/>
    <col min="4100" max="4100" width="8" style="13" customWidth="1"/>
    <col min="4101" max="4101" width="15.7109375" style="13" customWidth="1"/>
    <col min="4102" max="4102" width="10.7109375" style="13" customWidth="1"/>
    <col min="4103" max="4103" width="20.5703125" style="13" customWidth="1"/>
    <col min="4104" max="4104" width="17.28515625" style="13" customWidth="1"/>
    <col min="4105" max="4105" width="17.140625" style="13" customWidth="1"/>
    <col min="4106" max="4106" width="16.85546875" style="13" customWidth="1"/>
    <col min="4107" max="4107" width="16.7109375" style="13" customWidth="1"/>
    <col min="4108" max="4108" width="13.140625" style="13" bestFit="1" customWidth="1"/>
    <col min="4109" max="4109" width="10.85546875" style="13" bestFit="1" customWidth="1"/>
    <col min="4110" max="4110" width="9.140625" style="13"/>
    <col min="4111" max="4111" width="10" style="13" bestFit="1" customWidth="1"/>
    <col min="4112" max="4352" width="9.140625" style="13"/>
    <col min="4353" max="4353" width="14.7109375" style="13" customWidth="1"/>
    <col min="4354" max="4354" width="9.42578125" style="13" customWidth="1"/>
    <col min="4355" max="4355" width="12.7109375" style="13" customWidth="1"/>
    <col min="4356" max="4356" width="8" style="13" customWidth="1"/>
    <col min="4357" max="4357" width="15.7109375" style="13" customWidth="1"/>
    <col min="4358" max="4358" width="10.7109375" style="13" customWidth="1"/>
    <col min="4359" max="4359" width="20.5703125" style="13" customWidth="1"/>
    <col min="4360" max="4360" width="17.28515625" style="13" customWidth="1"/>
    <col min="4361" max="4361" width="17.140625" style="13" customWidth="1"/>
    <col min="4362" max="4362" width="16.85546875" style="13" customWidth="1"/>
    <col min="4363" max="4363" width="16.7109375" style="13" customWidth="1"/>
    <col min="4364" max="4364" width="13.140625" style="13" bestFit="1" customWidth="1"/>
    <col min="4365" max="4365" width="10.85546875" style="13" bestFit="1" customWidth="1"/>
    <col min="4366" max="4366" width="9.140625" style="13"/>
    <col min="4367" max="4367" width="10" style="13" bestFit="1" customWidth="1"/>
    <col min="4368" max="4608" width="9.140625" style="13"/>
    <col min="4609" max="4609" width="14.7109375" style="13" customWidth="1"/>
    <col min="4610" max="4610" width="9.42578125" style="13" customWidth="1"/>
    <col min="4611" max="4611" width="12.7109375" style="13" customWidth="1"/>
    <col min="4612" max="4612" width="8" style="13" customWidth="1"/>
    <col min="4613" max="4613" width="15.7109375" style="13" customWidth="1"/>
    <col min="4614" max="4614" width="10.7109375" style="13" customWidth="1"/>
    <col min="4615" max="4615" width="20.5703125" style="13" customWidth="1"/>
    <col min="4616" max="4616" width="17.28515625" style="13" customWidth="1"/>
    <col min="4617" max="4617" width="17.140625" style="13" customWidth="1"/>
    <col min="4618" max="4618" width="16.85546875" style="13" customWidth="1"/>
    <col min="4619" max="4619" width="16.7109375" style="13" customWidth="1"/>
    <col min="4620" max="4620" width="13.140625" style="13" bestFit="1" customWidth="1"/>
    <col min="4621" max="4621" width="10.85546875" style="13" bestFit="1" customWidth="1"/>
    <col min="4622" max="4622" width="9.140625" style="13"/>
    <col min="4623" max="4623" width="10" style="13" bestFit="1" customWidth="1"/>
    <col min="4624" max="4864" width="9.140625" style="13"/>
    <col min="4865" max="4865" width="14.7109375" style="13" customWidth="1"/>
    <col min="4866" max="4866" width="9.42578125" style="13" customWidth="1"/>
    <col min="4867" max="4867" width="12.7109375" style="13" customWidth="1"/>
    <col min="4868" max="4868" width="8" style="13" customWidth="1"/>
    <col min="4869" max="4869" width="15.7109375" style="13" customWidth="1"/>
    <col min="4870" max="4870" width="10.7109375" style="13" customWidth="1"/>
    <col min="4871" max="4871" width="20.5703125" style="13" customWidth="1"/>
    <col min="4872" max="4872" width="17.28515625" style="13" customWidth="1"/>
    <col min="4873" max="4873" width="17.140625" style="13" customWidth="1"/>
    <col min="4874" max="4874" width="16.85546875" style="13" customWidth="1"/>
    <col min="4875" max="4875" width="16.7109375" style="13" customWidth="1"/>
    <col min="4876" max="4876" width="13.140625" style="13" bestFit="1" customWidth="1"/>
    <col min="4877" max="4877" width="10.85546875" style="13" bestFit="1" customWidth="1"/>
    <col min="4878" max="4878" width="9.140625" style="13"/>
    <col min="4879" max="4879" width="10" style="13" bestFit="1" customWidth="1"/>
    <col min="4880" max="5120" width="9.140625" style="13"/>
    <col min="5121" max="5121" width="14.7109375" style="13" customWidth="1"/>
    <col min="5122" max="5122" width="9.42578125" style="13" customWidth="1"/>
    <col min="5123" max="5123" width="12.7109375" style="13" customWidth="1"/>
    <col min="5124" max="5124" width="8" style="13" customWidth="1"/>
    <col min="5125" max="5125" width="15.7109375" style="13" customWidth="1"/>
    <col min="5126" max="5126" width="10.7109375" style="13" customWidth="1"/>
    <col min="5127" max="5127" width="20.5703125" style="13" customWidth="1"/>
    <col min="5128" max="5128" width="17.28515625" style="13" customWidth="1"/>
    <col min="5129" max="5129" width="17.140625" style="13" customWidth="1"/>
    <col min="5130" max="5130" width="16.85546875" style="13" customWidth="1"/>
    <col min="5131" max="5131" width="16.7109375" style="13" customWidth="1"/>
    <col min="5132" max="5132" width="13.140625" style="13" bestFit="1" customWidth="1"/>
    <col min="5133" max="5133" width="10.85546875" style="13" bestFit="1" customWidth="1"/>
    <col min="5134" max="5134" width="9.140625" style="13"/>
    <col min="5135" max="5135" width="10" style="13" bestFit="1" customWidth="1"/>
    <col min="5136" max="5376" width="9.140625" style="13"/>
    <col min="5377" max="5377" width="14.7109375" style="13" customWidth="1"/>
    <col min="5378" max="5378" width="9.42578125" style="13" customWidth="1"/>
    <col min="5379" max="5379" width="12.7109375" style="13" customWidth="1"/>
    <col min="5380" max="5380" width="8" style="13" customWidth="1"/>
    <col min="5381" max="5381" width="15.7109375" style="13" customWidth="1"/>
    <col min="5382" max="5382" width="10.7109375" style="13" customWidth="1"/>
    <col min="5383" max="5383" width="20.5703125" style="13" customWidth="1"/>
    <col min="5384" max="5384" width="17.28515625" style="13" customWidth="1"/>
    <col min="5385" max="5385" width="17.140625" style="13" customWidth="1"/>
    <col min="5386" max="5386" width="16.85546875" style="13" customWidth="1"/>
    <col min="5387" max="5387" width="16.7109375" style="13" customWidth="1"/>
    <col min="5388" max="5388" width="13.140625" style="13" bestFit="1" customWidth="1"/>
    <col min="5389" max="5389" width="10.85546875" style="13" bestFit="1" customWidth="1"/>
    <col min="5390" max="5390" width="9.140625" style="13"/>
    <col min="5391" max="5391" width="10" style="13" bestFit="1" customWidth="1"/>
    <col min="5392" max="5632" width="9.140625" style="13"/>
    <col min="5633" max="5633" width="14.7109375" style="13" customWidth="1"/>
    <col min="5634" max="5634" width="9.42578125" style="13" customWidth="1"/>
    <col min="5635" max="5635" width="12.7109375" style="13" customWidth="1"/>
    <col min="5636" max="5636" width="8" style="13" customWidth="1"/>
    <col min="5637" max="5637" width="15.7109375" style="13" customWidth="1"/>
    <col min="5638" max="5638" width="10.7109375" style="13" customWidth="1"/>
    <col min="5639" max="5639" width="20.5703125" style="13" customWidth="1"/>
    <col min="5640" max="5640" width="17.28515625" style="13" customWidth="1"/>
    <col min="5641" max="5641" width="17.140625" style="13" customWidth="1"/>
    <col min="5642" max="5642" width="16.85546875" style="13" customWidth="1"/>
    <col min="5643" max="5643" width="16.7109375" style="13" customWidth="1"/>
    <col min="5644" max="5644" width="13.140625" style="13" bestFit="1" customWidth="1"/>
    <col min="5645" max="5645" width="10.85546875" style="13" bestFit="1" customWidth="1"/>
    <col min="5646" max="5646" width="9.140625" style="13"/>
    <col min="5647" max="5647" width="10" style="13" bestFit="1" customWidth="1"/>
    <col min="5648" max="5888" width="9.140625" style="13"/>
    <col min="5889" max="5889" width="14.7109375" style="13" customWidth="1"/>
    <col min="5890" max="5890" width="9.42578125" style="13" customWidth="1"/>
    <col min="5891" max="5891" width="12.7109375" style="13" customWidth="1"/>
    <col min="5892" max="5892" width="8" style="13" customWidth="1"/>
    <col min="5893" max="5893" width="15.7109375" style="13" customWidth="1"/>
    <col min="5894" max="5894" width="10.7109375" style="13" customWidth="1"/>
    <col min="5895" max="5895" width="20.5703125" style="13" customWidth="1"/>
    <col min="5896" max="5896" width="17.28515625" style="13" customWidth="1"/>
    <col min="5897" max="5897" width="17.140625" style="13" customWidth="1"/>
    <col min="5898" max="5898" width="16.85546875" style="13" customWidth="1"/>
    <col min="5899" max="5899" width="16.7109375" style="13" customWidth="1"/>
    <col min="5900" max="5900" width="13.140625" style="13" bestFit="1" customWidth="1"/>
    <col min="5901" max="5901" width="10.85546875" style="13" bestFit="1" customWidth="1"/>
    <col min="5902" max="5902" width="9.140625" style="13"/>
    <col min="5903" max="5903" width="10" style="13" bestFit="1" customWidth="1"/>
    <col min="5904" max="6144" width="9.140625" style="13"/>
    <col min="6145" max="6145" width="14.7109375" style="13" customWidth="1"/>
    <col min="6146" max="6146" width="9.42578125" style="13" customWidth="1"/>
    <col min="6147" max="6147" width="12.7109375" style="13" customWidth="1"/>
    <col min="6148" max="6148" width="8" style="13" customWidth="1"/>
    <col min="6149" max="6149" width="15.7109375" style="13" customWidth="1"/>
    <col min="6150" max="6150" width="10.7109375" style="13" customWidth="1"/>
    <col min="6151" max="6151" width="20.5703125" style="13" customWidth="1"/>
    <col min="6152" max="6152" width="17.28515625" style="13" customWidth="1"/>
    <col min="6153" max="6153" width="17.140625" style="13" customWidth="1"/>
    <col min="6154" max="6154" width="16.85546875" style="13" customWidth="1"/>
    <col min="6155" max="6155" width="16.7109375" style="13" customWidth="1"/>
    <col min="6156" max="6156" width="13.140625" style="13" bestFit="1" customWidth="1"/>
    <col min="6157" max="6157" width="10.85546875" style="13" bestFit="1" customWidth="1"/>
    <col min="6158" max="6158" width="9.140625" style="13"/>
    <col min="6159" max="6159" width="10" style="13" bestFit="1" customWidth="1"/>
    <col min="6160" max="6400" width="9.140625" style="13"/>
    <col min="6401" max="6401" width="14.7109375" style="13" customWidth="1"/>
    <col min="6402" max="6402" width="9.42578125" style="13" customWidth="1"/>
    <col min="6403" max="6403" width="12.7109375" style="13" customWidth="1"/>
    <col min="6404" max="6404" width="8" style="13" customWidth="1"/>
    <col min="6405" max="6405" width="15.7109375" style="13" customWidth="1"/>
    <col min="6406" max="6406" width="10.7109375" style="13" customWidth="1"/>
    <col min="6407" max="6407" width="20.5703125" style="13" customWidth="1"/>
    <col min="6408" max="6408" width="17.28515625" style="13" customWidth="1"/>
    <col min="6409" max="6409" width="17.140625" style="13" customWidth="1"/>
    <col min="6410" max="6410" width="16.85546875" style="13" customWidth="1"/>
    <col min="6411" max="6411" width="16.7109375" style="13" customWidth="1"/>
    <col min="6412" max="6412" width="13.140625" style="13" bestFit="1" customWidth="1"/>
    <col min="6413" max="6413" width="10.85546875" style="13" bestFit="1" customWidth="1"/>
    <col min="6414" max="6414" width="9.140625" style="13"/>
    <col min="6415" max="6415" width="10" style="13" bestFit="1" customWidth="1"/>
    <col min="6416" max="6656" width="9.140625" style="13"/>
    <col min="6657" max="6657" width="14.7109375" style="13" customWidth="1"/>
    <col min="6658" max="6658" width="9.42578125" style="13" customWidth="1"/>
    <col min="6659" max="6659" width="12.7109375" style="13" customWidth="1"/>
    <col min="6660" max="6660" width="8" style="13" customWidth="1"/>
    <col min="6661" max="6661" width="15.7109375" style="13" customWidth="1"/>
    <col min="6662" max="6662" width="10.7109375" style="13" customWidth="1"/>
    <col min="6663" max="6663" width="20.5703125" style="13" customWidth="1"/>
    <col min="6664" max="6664" width="17.28515625" style="13" customWidth="1"/>
    <col min="6665" max="6665" width="17.140625" style="13" customWidth="1"/>
    <col min="6666" max="6666" width="16.85546875" style="13" customWidth="1"/>
    <col min="6667" max="6667" width="16.7109375" style="13" customWidth="1"/>
    <col min="6668" max="6668" width="13.140625" style="13" bestFit="1" customWidth="1"/>
    <col min="6669" max="6669" width="10.85546875" style="13" bestFit="1" customWidth="1"/>
    <col min="6670" max="6670" width="9.140625" style="13"/>
    <col min="6671" max="6671" width="10" style="13" bestFit="1" customWidth="1"/>
    <col min="6672" max="6912" width="9.140625" style="13"/>
    <col min="6913" max="6913" width="14.7109375" style="13" customWidth="1"/>
    <col min="6914" max="6914" width="9.42578125" style="13" customWidth="1"/>
    <col min="6915" max="6915" width="12.7109375" style="13" customWidth="1"/>
    <col min="6916" max="6916" width="8" style="13" customWidth="1"/>
    <col min="6917" max="6917" width="15.7109375" style="13" customWidth="1"/>
    <col min="6918" max="6918" width="10.7109375" style="13" customWidth="1"/>
    <col min="6919" max="6919" width="20.5703125" style="13" customWidth="1"/>
    <col min="6920" max="6920" width="17.28515625" style="13" customWidth="1"/>
    <col min="6921" max="6921" width="17.140625" style="13" customWidth="1"/>
    <col min="6922" max="6922" width="16.85546875" style="13" customWidth="1"/>
    <col min="6923" max="6923" width="16.7109375" style="13" customWidth="1"/>
    <col min="6924" max="6924" width="13.140625" style="13" bestFit="1" customWidth="1"/>
    <col min="6925" max="6925" width="10.85546875" style="13" bestFit="1" customWidth="1"/>
    <col min="6926" max="6926" width="9.140625" style="13"/>
    <col min="6927" max="6927" width="10" style="13" bestFit="1" customWidth="1"/>
    <col min="6928" max="7168" width="9.140625" style="13"/>
    <col min="7169" max="7169" width="14.7109375" style="13" customWidth="1"/>
    <col min="7170" max="7170" width="9.42578125" style="13" customWidth="1"/>
    <col min="7171" max="7171" width="12.7109375" style="13" customWidth="1"/>
    <col min="7172" max="7172" width="8" style="13" customWidth="1"/>
    <col min="7173" max="7173" width="15.7109375" style="13" customWidth="1"/>
    <col min="7174" max="7174" width="10.7109375" style="13" customWidth="1"/>
    <col min="7175" max="7175" width="20.5703125" style="13" customWidth="1"/>
    <col min="7176" max="7176" width="17.28515625" style="13" customWidth="1"/>
    <col min="7177" max="7177" width="17.140625" style="13" customWidth="1"/>
    <col min="7178" max="7178" width="16.85546875" style="13" customWidth="1"/>
    <col min="7179" max="7179" width="16.7109375" style="13" customWidth="1"/>
    <col min="7180" max="7180" width="13.140625" style="13" bestFit="1" customWidth="1"/>
    <col min="7181" max="7181" width="10.85546875" style="13" bestFit="1" customWidth="1"/>
    <col min="7182" max="7182" width="9.140625" style="13"/>
    <col min="7183" max="7183" width="10" style="13" bestFit="1" customWidth="1"/>
    <col min="7184" max="7424" width="9.140625" style="13"/>
    <col min="7425" max="7425" width="14.7109375" style="13" customWidth="1"/>
    <col min="7426" max="7426" width="9.42578125" style="13" customWidth="1"/>
    <col min="7427" max="7427" width="12.7109375" style="13" customWidth="1"/>
    <col min="7428" max="7428" width="8" style="13" customWidth="1"/>
    <col min="7429" max="7429" width="15.7109375" style="13" customWidth="1"/>
    <col min="7430" max="7430" width="10.7109375" style="13" customWidth="1"/>
    <col min="7431" max="7431" width="20.5703125" style="13" customWidth="1"/>
    <col min="7432" max="7432" width="17.28515625" style="13" customWidth="1"/>
    <col min="7433" max="7433" width="17.140625" style="13" customWidth="1"/>
    <col min="7434" max="7434" width="16.85546875" style="13" customWidth="1"/>
    <col min="7435" max="7435" width="16.7109375" style="13" customWidth="1"/>
    <col min="7436" max="7436" width="13.140625" style="13" bestFit="1" customWidth="1"/>
    <col min="7437" max="7437" width="10.85546875" style="13" bestFit="1" customWidth="1"/>
    <col min="7438" max="7438" width="9.140625" style="13"/>
    <col min="7439" max="7439" width="10" style="13" bestFit="1" customWidth="1"/>
    <col min="7440" max="7680" width="9.140625" style="13"/>
    <col min="7681" max="7681" width="14.7109375" style="13" customWidth="1"/>
    <col min="7682" max="7682" width="9.42578125" style="13" customWidth="1"/>
    <col min="7683" max="7683" width="12.7109375" style="13" customWidth="1"/>
    <col min="7684" max="7684" width="8" style="13" customWidth="1"/>
    <col min="7685" max="7685" width="15.7109375" style="13" customWidth="1"/>
    <col min="7686" max="7686" width="10.7109375" style="13" customWidth="1"/>
    <col min="7687" max="7687" width="20.5703125" style="13" customWidth="1"/>
    <col min="7688" max="7688" width="17.28515625" style="13" customWidth="1"/>
    <col min="7689" max="7689" width="17.140625" style="13" customWidth="1"/>
    <col min="7690" max="7690" width="16.85546875" style="13" customWidth="1"/>
    <col min="7691" max="7691" width="16.7109375" style="13" customWidth="1"/>
    <col min="7692" max="7692" width="13.140625" style="13" bestFit="1" customWidth="1"/>
    <col min="7693" max="7693" width="10.85546875" style="13" bestFit="1" customWidth="1"/>
    <col min="7694" max="7694" width="9.140625" style="13"/>
    <col min="7695" max="7695" width="10" style="13" bestFit="1" customWidth="1"/>
    <col min="7696" max="7936" width="9.140625" style="13"/>
    <col min="7937" max="7937" width="14.7109375" style="13" customWidth="1"/>
    <col min="7938" max="7938" width="9.42578125" style="13" customWidth="1"/>
    <col min="7939" max="7939" width="12.7109375" style="13" customWidth="1"/>
    <col min="7940" max="7940" width="8" style="13" customWidth="1"/>
    <col min="7941" max="7941" width="15.7109375" style="13" customWidth="1"/>
    <col min="7942" max="7942" width="10.7109375" style="13" customWidth="1"/>
    <col min="7943" max="7943" width="20.5703125" style="13" customWidth="1"/>
    <col min="7944" max="7944" width="17.28515625" style="13" customWidth="1"/>
    <col min="7945" max="7945" width="17.140625" style="13" customWidth="1"/>
    <col min="7946" max="7946" width="16.85546875" style="13" customWidth="1"/>
    <col min="7947" max="7947" width="16.7109375" style="13" customWidth="1"/>
    <col min="7948" max="7948" width="13.140625" style="13" bestFit="1" customWidth="1"/>
    <col min="7949" max="7949" width="10.85546875" style="13" bestFit="1" customWidth="1"/>
    <col min="7950" max="7950" width="9.140625" style="13"/>
    <col min="7951" max="7951" width="10" style="13" bestFit="1" customWidth="1"/>
    <col min="7952" max="8192" width="9.140625" style="13"/>
    <col min="8193" max="8193" width="14.7109375" style="13" customWidth="1"/>
    <col min="8194" max="8194" width="9.42578125" style="13" customWidth="1"/>
    <col min="8195" max="8195" width="12.7109375" style="13" customWidth="1"/>
    <col min="8196" max="8196" width="8" style="13" customWidth="1"/>
    <col min="8197" max="8197" width="15.7109375" style="13" customWidth="1"/>
    <col min="8198" max="8198" width="10.7109375" style="13" customWidth="1"/>
    <col min="8199" max="8199" width="20.5703125" style="13" customWidth="1"/>
    <col min="8200" max="8200" width="17.28515625" style="13" customWidth="1"/>
    <col min="8201" max="8201" width="17.140625" style="13" customWidth="1"/>
    <col min="8202" max="8202" width="16.85546875" style="13" customWidth="1"/>
    <col min="8203" max="8203" width="16.7109375" style="13" customWidth="1"/>
    <col min="8204" max="8204" width="13.140625" style="13" bestFit="1" customWidth="1"/>
    <col min="8205" max="8205" width="10.85546875" style="13" bestFit="1" customWidth="1"/>
    <col min="8206" max="8206" width="9.140625" style="13"/>
    <col min="8207" max="8207" width="10" style="13" bestFit="1" customWidth="1"/>
    <col min="8208" max="8448" width="9.140625" style="13"/>
    <col min="8449" max="8449" width="14.7109375" style="13" customWidth="1"/>
    <col min="8450" max="8450" width="9.42578125" style="13" customWidth="1"/>
    <col min="8451" max="8451" width="12.7109375" style="13" customWidth="1"/>
    <col min="8452" max="8452" width="8" style="13" customWidth="1"/>
    <col min="8453" max="8453" width="15.7109375" style="13" customWidth="1"/>
    <col min="8454" max="8454" width="10.7109375" style="13" customWidth="1"/>
    <col min="8455" max="8455" width="20.5703125" style="13" customWidth="1"/>
    <col min="8456" max="8456" width="17.28515625" style="13" customWidth="1"/>
    <col min="8457" max="8457" width="17.140625" style="13" customWidth="1"/>
    <col min="8458" max="8458" width="16.85546875" style="13" customWidth="1"/>
    <col min="8459" max="8459" width="16.7109375" style="13" customWidth="1"/>
    <col min="8460" max="8460" width="13.140625" style="13" bestFit="1" customWidth="1"/>
    <col min="8461" max="8461" width="10.85546875" style="13" bestFit="1" customWidth="1"/>
    <col min="8462" max="8462" width="9.140625" style="13"/>
    <col min="8463" max="8463" width="10" style="13" bestFit="1" customWidth="1"/>
    <col min="8464" max="8704" width="9.140625" style="13"/>
    <col min="8705" max="8705" width="14.7109375" style="13" customWidth="1"/>
    <col min="8706" max="8706" width="9.42578125" style="13" customWidth="1"/>
    <col min="8707" max="8707" width="12.7109375" style="13" customWidth="1"/>
    <col min="8708" max="8708" width="8" style="13" customWidth="1"/>
    <col min="8709" max="8709" width="15.7109375" style="13" customWidth="1"/>
    <col min="8710" max="8710" width="10.7109375" style="13" customWidth="1"/>
    <col min="8711" max="8711" width="20.5703125" style="13" customWidth="1"/>
    <col min="8712" max="8712" width="17.28515625" style="13" customWidth="1"/>
    <col min="8713" max="8713" width="17.140625" style="13" customWidth="1"/>
    <col min="8714" max="8714" width="16.85546875" style="13" customWidth="1"/>
    <col min="8715" max="8715" width="16.7109375" style="13" customWidth="1"/>
    <col min="8716" max="8716" width="13.140625" style="13" bestFit="1" customWidth="1"/>
    <col min="8717" max="8717" width="10.85546875" style="13" bestFit="1" customWidth="1"/>
    <col min="8718" max="8718" width="9.140625" style="13"/>
    <col min="8719" max="8719" width="10" style="13" bestFit="1" customWidth="1"/>
    <col min="8720" max="8960" width="9.140625" style="13"/>
    <col min="8961" max="8961" width="14.7109375" style="13" customWidth="1"/>
    <col min="8962" max="8962" width="9.42578125" style="13" customWidth="1"/>
    <col min="8963" max="8963" width="12.7109375" style="13" customWidth="1"/>
    <col min="8964" max="8964" width="8" style="13" customWidth="1"/>
    <col min="8965" max="8965" width="15.7109375" style="13" customWidth="1"/>
    <col min="8966" max="8966" width="10.7109375" style="13" customWidth="1"/>
    <col min="8967" max="8967" width="20.5703125" style="13" customWidth="1"/>
    <col min="8968" max="8968" width="17.28515625" style="13" customWidth="1"/>
    <col min="8969" max="8969" width="17.140625" style="13" customWidth="1"/>
    <col min="8970" max="8970" width="16.85546875" style="13" customWidth="1"/>
    <col min="8971" max="8971" width="16.7109375" style="13" customWidth="1"/>
    <col min="8972" max="8972" width="13.140625" style="13" bestFit="1" customWidth="1"/>
    <col min="8973" max="8973" width="10.85546875" style="13" bestFit="1" customWidth="1"/>
    <col min="8974" max="8974" width="9.140625" style="13"/>
    <col min="8975" max="8975" width="10" style="13" bestFit="1" customWidth="1"/>
    <col min="8976" max="9216" width="9.140625" style="13"/>
    <col min="9217" max="9217" width="14.7109375" style="13" customWidth="1"/>
    <col min="9218" max="9218" width="9.42578125" style="13" customWidth="1"/>
    <col min="9219" max="9219" width="12.7109375" style="13" customWidth="1"/>
    <col min="9220" max="9220" width="8" style="13" customWidth="1"/>
    <col min="9221" max="9221" width="15.7109375" style="13" customWidth="1"/>
    <col min="9222" max="9222" width="10.7109375" style="13" customWidth="1"/>
    <col min="9223" max="9223" width="20.5703125" style="13" customWidth="1"/>
    <col min="9224" max="9224" width="17.28515625" style="13" customWidth="1"/>
    <col min="9225" max="9225" width="17.140625" style="13" customWidth="1"/>
    <col min="9226" max="9226" width="16.85546875" style="13" customWidth="1"/>
    <col min="9227" max="9227" width="16.7109375" style="13" customWidth="1"/>
    <col min="9228" max="9228" width="13.140625" style="13" bestFit="1" customWidth="1"/>
    <col min="9229" max="9229" width="10.85546875" style="13" bestFit="1" customWidth="1"/>
    <col min="9230" max="9230" width="9.140625" style="13"/>
    <col min="9231" max="9231" width="10" style="13" bestFit="1" customWidth="1"/>
    <col min="9232" max="9472" width="9.140625" style="13"/>
    <col min="9473" max="9473" width="14.7109375" style="13" customWidth="1"/>
    <col min="9474" max="9474" width="9.42578125" style="13" customWidth="1"/>
    <col min="9475" max="9475" width="12.7109375" style="13" customWidth="1"/>
    <col min="9476" max="9476" width="8" style="13" customWidth="1"/>
    <col min="9477" max="9477" width="15.7109375" style="13" customWidth="1"/>
    <col min="9478" max="9478" width="10.7109375" style="13" customWidth="1"/>
    <col min="9479" max="9479" width="20.5703125" style="13" customWidth="1"/>
    <col min="9480" max="9480" width="17.28515625" style="13" customWidth="1"/>
    <col min="9481" max="9481" width="17.140625" style="13" customWidth="1"/>
    <col min="9482" max="9482" width="16.85546875" style="13" customWidth="1"/>
    <col min="9483" max="9483" width="16.7109375" style="13" customWidth="1"/>
    <col min="9484" max="9484" width="13.140625" style="13" bestFit="1" customWidth="1"/>
    <col min="9485" max="9485" width="10.85546875" style="13" bestFit="1" customWidth="1"/>
    <col min="9486" max="9486" width="9.140625" style="13"/>
    <col min="9487" max="9487" width="10" style="13" bestFit="1" customWidth="1"/>
    <col min="9488" max="9728" width="9.140625" style="13"/>
    <col min="9729" max="9729" width="14.7109375" style="13" customWidth="1"/>
    <col min="9730" max="9730" width="9.42578125" style="13" customWidth="1"/>
    <col min="9731" max="9731" width="12.7109375" style="13" customWidth="1"/>
    <col min="9732" max="9732" width="8" style="13" customWidth="1"/>
    <col min="9733" max="9733" width="15.7109375" style="13" customWidth="1"/>
    <col min="9734" max="9734" width="10.7109375" style="13" customWidth="1"/>
    <col min="9735" max="9735" width="20.5703125" style="13" customWidth="1"/>
    <col min="9736" max="9736" width="17.28515625" style="13" customWidth="1"/>
    <col min="9737" max="9737" width="17.140625" style="13" customWidth="1"/>
    <col min="9738" max="9738" width="16.85546875" style="13" customWidth="1"/>
    <col min="9739" max="9739" width="16.7109375" style="13" customWidth="1"/>
    <col min="9740" max="9740" width="13.140625" style="13" bestFit="1" customWidth="1"/>
    <col min="9741" max="9741" width="10.85546875" style="13" bestFit="1" customWidth="1"/>
    <col min="9742" max="9742" width="9.140625" style="13"/>
    <col min="9743" max="9743" width="10" style="13" bestFit="1" customWidth="1"/>
    <col min="9744" max="9984" width="9.140625" style="13"/>
    <col min="9985" max="9985" width="14.7109375" style="13" customWidth="1"/>
    <col min="9986" max="9986" width="9.42578125" style="13" customWidth="1"/>
    <col min="9987" max="9987" width="12.7109375" style="13" customWidth="1"/>
    <col min="9988" max="9988" width="8" style="13" customWidth="1"/>
    <col min="9989" max="9989" width="15.7109375" style="13" customWidth="1"/>
    <col min="9990" max="9990" width="10.7109375" style="13" customWidth="1"/>
    <col min="9991" max="9991" width="20.5703125" style="13" customWidth="1"/>
    <col min="9992" max="9992" width="17.28515625" style="13" customWidth="1"/>
    <col min="9993" max="9993" width="17.140625" style="13" customWidth="1"/>
    <col min="9994" max="9994" width="16.85546875" style="13" customWidth="1"/>
    <col min="9995" max="9995" width="16.7109375" style="13" customWidth="1"/>
    <col min="9996" max="9996" width="13.140625" style="13" bestFit="1" customWidth="1"/>
    <col min="9997" max="9997" width="10.85546875" style="13" bestFit="1" customWidth="1"/>
    <col min="9998" max="9998" width="9.140625" style="13"/>
    <col min="9999" max="9999" width="10" style="13" bestFit="1" customWidth="1"/>
    <col min="10000" max="10240" width="9.140625" style="13"/>
    <col min="10241" max="10241" width="14.7109375" style="13" customWidth="1"/>
    <col min="10242" max="10242" width="9.42578125" style="13" customWidth="1"/>
    <col min="10243" max="10243" width="12.7109375" style="13" customWidth="1"/>
    <col min="10244" max="10244" width="8" style="13" customWidth="1"/>
    <col min="10245" max="10245" width="15.7109375" style="13" customWidth="1"/>
    <col min="10246" max="10246" width="10.7109375" style="13" customWidth="1"/>
    <col min="10247" max="10247" width="20.5703125" style="13" customWidth="1"/>
    <col min="10248" max="10248" width="17.28515625" style="13" customWidth="1"/>
    <col min="10249" max="10249" width="17.140625" style="13" customWidth="1"/>
    <col min="10250" max="10250" width="16.85546875" style="13" customWidth="1"/>
    <col min="10251" max="10251" width="16.7109375" style="13" customWidth="1"/>
    <col min="10252" max="10252" width="13.140625" style="13" bestFit="1" customWidth="1"/>
    <col min="10253" max="10253" width="10.85546875" style="13" bestFit="1" customWidth="1"/>
    <col min="10254" max="10254" width="9.140625" style="13"/>
    <col min="10255" max="10255" width="10" style="13" bestFit="1" customWidth="1"/>
    <col min="10256" max="10496" width="9.140625" style="13"/>
    <col min="10497" max="10497" width="14.7109375" style="13" customWidth="1"/>
    <col min="10498" max="10498" width="9.42578125" style="13" customWidth="1"/>
    <col min="10499" max="10499" width="12.7109375" style="13" customWidth="1"/>
    <col min="10500" max="10500" width="8" style="13" customWidth="1"/>
    <col min="10501" max="10501" width="15.7109375" style="13" customWidth="1"/>
    <col min="10502" max="10502" width="10.7109375" style="13" customWidth="1"/>
    <col min="10503" max="10503" width="20.5703125" style="13" customWidth="1"/>
    <col min="10504" max="10504" width="17.28515625" style="13" customWidth="1"/>
    <col min="10505" max="10505" width="17.140625" style="13" customWidth="1"/>
    <col min="10506" max="10506" width="16.85546875" style="13" customWidth="1"/>
    <col min="10507" max="10507" width="16.7109375" style="13" customWidth="1"/>
    <col min="10508" max="10508" width="13.140625" style="13" bestFit="1" customWidth="1"/>
    <col min="10509" max="10509" width="10.85546875" style="13" bestFit="1" customWidth="1"/>
    <col min="10510" max="10510" width="9.140625" style="13"/>
    <col min="10511" max="10511" width="10" style="13" bestFit="1" customWidth="1"/>
    <col min="10512" max="10752" width="9.140625" style="13"/>
    <col min="10753" max="10753" width="14.7109375" style="13" customWidth="1"/>
    <col min="10754" max="10754" width="9.42578125" style="13" customWidth="1"/>
    <col min="10755" max="10755" width="12.7109375" style="13" customWidth="1"/>
    <col min="10756" max="10756" width="8" style="13" customWidth="1"/>
    <col min="10757" max="10757" width="15.7109375" style="13" customWidth="1"/>
    <col min="10758" max="10758" width="10.7109375" style="13" customWidth="1"/>
    <col min="10759" max="10759" width="20.5703125" style="13" customWidth="1"/>
    <col min="10760" max="10760" width="17.28515625" style="13" customWidth="1"/>
    <col min="10761" max="10761" width="17.140625" style="13" customWidth="1"/>
    <col min="10762" max="10762" width="16.85546875" style="13" customWidth="1"/>
    <col min="10763" max="10763" width="16.7109375" style="13" customWidth="1"/>
    <col min="10764" max="10764" width="13.140625" style="13" bestFit="1" customWidth="1"/>
    <col min="10765" max="10765" width="10.85546875" style="13" bestFit="1" customWidth="1"/>
    <col min="10766" max="10766" width="9.140625" style="13"/>
    <col min="10767" max="10767" width="10" style="13" bestFit="1" customWidth="1"/>
    <col min="10768" max="11008" width="9.140625" style="13"/>
    <col min="11009" max="11009" width="14.7109375" style="13" customWidth="1"/>
    <col min="11010" max="11010" width="9.42578125" style="13" customWidth="1"/>
    <col min="11011" max="11011" width="12.7109375" style="13" customWidth="1"/>
    <col min="11012" max="11012" width="8" style="13" customWidth="1"/>
    <col min="11013" max="11013" width="15.7109375" style="13" customWidth="1"/>
    <col min="11014" max="11014" width="10.7109375" style="13" customWidth="1"/>
    <col min="11015" max="11015" width="20.5703125" style="13" customWidth="1"/>
    <col min="11016" max="11016" width="17.28515625" style="13" customWidth="1"/>
    <col min="11017" max="11017" width="17.140625" style="13" customWidth="1"/>
    <col min="11018" max="11018" width="16.85546875" style="13" customWidth="1"/>
    <col min="11019" max="11019" width="16.7109375" style="13" customWidth="1"/>
    <col min="11020" max="11020" width="13.140625" style="13" bestFit="1" customWidth="1"/>
    <col min="11021" max="11021" width="10.85546875" style="13" bestFit="1" customWidth="1"/>
    <col min="11022" max="11022" width="9.140625" style="13"/>
    <col min="11023" max="11023" width="10" style="13" bestFit="1" customWidth="1"/>
    <col min="11024" max="11264" width="9.140625" style="13"/>
    <col min="11265" max="11265" width="14.7109375" style="13" customWidth="1"/>
    <col min="11266" max="11266" width="9.42578125" style="13" customWidth="1"/>
    <col min="11267" max="11267" width="12.7109375" style="13" customWidth="1"/>
    <col min="11268" max="11268" width="8" style="13" customWidth="1"/>
    <col min="11269" max="11269" width="15.7109375" style="13" customWidth="1"/>
    <col min="11270" max="11270" width="10.7109375" style="13" customWidth="1"/>
    <col min="11271" max="11271" width="20.5703125" style="13" customWidth="1"/>
    <col min="11272" max="11272" width="17.28515625" style="13" customWidth="1"/>
    <col min="11273" max="11273" width="17.140625" style="13" customWidth="1"/>
    <col min="11274" max="11274" width="16.85546875" style="13" customWidth="1"/>
    <col min="11275" max="11275" width="16.7109375" style="13" customWidth="1"/>
    <col min="11276" max="11276" width="13.140625" style="13" bestFit="1" customWidth="1"/>
    <col min="11277" max="11277" width="10.85546875" style="13" bestFit="1" customWidth="1"/>
    <col min="11278" max="11278" width="9.140625" style="13"/>
    <col min="11279" max="11279" width="10" style="13" bestFit="1" customWidth="1"/>
    <col min="11280" max="11520" width="9.140625" style="13"/>
    <col min="11521" max="11521" width="14.7109375" style="13" customWidth="1"/>
    <col min="11522" max="11522" width="9.42578125" style="13" customWidth="1"/>
    <col min="11523" max="11523" width="12.7109375" style="13" customWidth="1"/>
    <col min="11524" max="11524" width="8" style="13" customWidth="1"/>
    <col min="11525" max="11525" width="15.7109375" style="13" customWidth="1"/>
    <col min="11526" max="11526" width="10.7109375" style="13" customWidth="1"/>
    <col min="11527" max="11527" width="20.5703125" style="13" customWidth="1"/>
    <col min="11528" max="11528" width="17.28515625" style="13" customWidth="1"/>
    <col min="11529" max="11529" width="17.140625" style="13" customWidth="1"/>
    <col min="11530" max="11530" width="16.85546875" style="13" customWidth="1"/>
    <col min="11531" max="11531" width="16.7109375" style="13" customWidth="1"/>
    <col min="11532" max="11532" width="13.140625" style="13" bestFit="1" customWidth="1"/>
    <col min="11533" max="11533" width="10.85546875" style="13" bestFit="1" customWidth="1"/>
    <col min="11534" max="11534" width="9.140625" style="13"/>
    <col min="11535" max="11535" width="10" style="13" bestFit="1" customWidth="1"/>
    <col min="11536" max="11776" width="9.140625" style="13"/>
    <col min="11777" max="11777" width="14.7109375" style="13" customWidth="1"/>
    <col min="11778" max="11778" width="9.42578125" style="13" customWidth="1"/>
    <col min="11779" max="11779" width="12.7109375" style="13" customWidth="1"/>
    <col min="11780" max="11780" width="8" style="13" customWidth="1"/>
    <col min="11781" max="11781" width="15.7109375" style="13" customWidth="1"/>
    <col min="11782" max="11782" width="10.7109375" style="13" customWidth="1"/>
    <col min="11783" max="11783" width="20.5703125" style="13" customWidth="1"/>
    <col min="11784" max="11784" width="17.28515625" style="13" customWidth="1"/>
    <col min="11785" max="11785" width="17.140625" style="13" customWidth="1"/>
    <col min="11786" max="11786" width="16.85546875" style="13" customWidth="1"/>
    <col min="11787" max="11787" width="16.7109375" style="13" customWidth="1"/>
    <col min="11788" max="11788" width="13.140625" style="13" bestFit="1" customWidth="1"/>
    <col min="11789" max="11789" width="10.85546875" style="13" bestFit="1" customWidth="1"/>
    <col min="11790" max="11790" width="9.140625" style="13"/>
    <col min="11791" max="11791" width="10" style="13" bestFit="1" customWidth="1"/>
    <col min="11792" max="12032" width="9.140625" style="13"/>
    <col min="12033" max="12033" width="14.7109375" style="13" customWidth="1"/>
    <col min="12034" max="12034" width="9.42578125" style="13" customWidth="1"/>
    <col min="12035" max="12035" width="12.7109375" style="13" customWidth="1"/>
    <col min="12036" max="12036" width="8" style="13" customWidth="1"/>
    <col min="12037" max="12037" width="15.7109375" style="13" customWidth="1"/>
    <col min="12038" max="12038" width="10.7109375" style="13" customWidth="1"/>
    <col min="12039" max="12039" width="20.5703125" style="13" customWidth="1"/>
    <col min="12040" max="12040" width="17.28515625" style="13" customWidth="1"/>
    <col min="12041" max="12041" width="17.140625" style="13" customWidth="1"/>
    <col min="12042" max="12042" width="16.85546875" style="13" customWidth="1"/>
    <col min="12043" max="12043" width="16.7109375" style="13" customWidth="1"/>
    <col min="12044" max="12044" width="13.140625" style="13" bestFit="1" customWidth="1"/>
    <col min="12045" max="12045" width="10.85546875" style="13" bestFit="1" customWidth="1"/>
    <col min="12046" max="12046" width="9.140625" style="13"/>
    <col min="12047" max="12047" width="10" style="13" bestFit="1" customWidth="1"/>
    <col min="12048" max="12288" width="9.140625" style="13"/>
    <col min="12289" max="12289" width="14.7109375" style="13" customWidth="1"/>
    <col min="12290" max="12290" width="9.42578125" style="13" customWidth="1"/>
    <col min="12291" max="12291" width="12.7109375" style="13" customWidth="1"/>
    <col min="12292" max="12292" width="8" style="13" customWidth="1"/>
    <col min="12293" max="12293" width="15.7109375" style="13" customWidth="1"/>
    <col min="12294" max="12294" width="10.7109375" style="13" customWidth="1"/>
    <col min="12295" max="12295" width="20.5703125" style="13" customWidth="1"/>
    <col min="12296" max="12296" width="17.28515625" style="13" customWidth="1"/>
    <col min="12297" max="12297" width="17.140625" style="13" customWidth="1"/>
    <col min="12298" max="12298" width="16.85546875" style="13" customWidth="1"/>
    <col min="12299" max="12299" width="16.7109375" style="13" customWidth="1"/>
    <col min="12300" max="12300" width="13.140625" style="13" bestFit="1" customWidth="1"/>
    <col min="12301" max="12301" width="10.85546875" style="13" bestFit="1" customWidth="1"/>
    <col min="12302" max="12302" width="9.140625" style="13"/>
    <col min="12303" max="12303" width="10" style="13" bestFit="1" customWidth="1"/>
    <col min="12304" max="12544" width="9.140625" style="13"/>
    <col min="12545" max="12545" width="14.7109375" style="13" customWidth="1"/>
    <col min="12546" max="12546" width="9.42578125" style="13" customWidth="1"/>
    <col min="12547" max="12547" width="12.7109375" style="13" customWidth="1"/>
    <col min="12548" max="12548" width="8" style="13" customWidth="1"/>
    <col min="12549" max="12549" width="15.7109375" style="13" customWidth="1"/>
    <col min="12550" max="12550" width="10.7109375" style="13" customWidth="1"/>
    <col min="12551" max="12551" width="20.5703125" style="13" customWidth="1"/>
    <col min="12552" max="12552" width="17.28515625" style="13" customWidth="1"/>
    <col min="12553" max="12553" width="17.140625" style="13" customWidth="1"/>
    <col min="12554" max="12554" width="16.85546875" style="13" customWidth="1"/>
    <col min="12555" max="12555" width="16.7109375" style="13" customWidth="1"/>
    <col min="12556" max="12556" width="13.140625" style="13" bestFit="1" customWidth="1"/>
    <col min="12557" max="12557" width="10.85546875" style="13" bestFit="1" customWidth="1"/>
    <col min="12558" max="12558" width="9.140625" style="13"/>
    <col min="12559" max="12559" width="10" style="13" bestFit="1" customWidth="1"/>
    <col min="12560" max="12800" width="9.140625" style="13"/>
    <col min="12801" max="12801" width="14.7109375" style="13" customWidth="1"/>
    <col min="12802" max="12802" width="9.42578125" style="13" customWidth="1"/>
    <col min="12803" max="12803" width="12.7109375" style="13" customWidth="1"/>
    <col min="12804" max="12804" width="8" style="13" customWidth="1"/>
    <col min="12805" max="12805" width="15.7109375" style="13" customWidth="1"/>
    <col min="12806" max="12806" width="10.7109375" style="13" customWidth="1"/>
    <col min="12807" max="12807" width="20.5703125" style="13" customWidth="1"/>
    <col min="12808" max="12808" width="17.28515625" style="13" customWidth="1"/>
    <col min="12809" max="12809" width="17.140625" style="13" customWidth="1"/>
    <col min="12810" max="12810" width="16.85546875" style="13" customWidth="1"/>
    <col min="12811" max="12811" width="16.7109375" style="13" customWidth="1"/>
    <col min="12812" max="12812" width="13.140625" style="13" bestFit="1" customWidth="1"/>
    <col min="12813" max="12813" width="10.85546875" style="13" bestFit="1" customWidth="1"/>
    <col min="12814" max="12814" width="9.140625" style="13"/>
    <col min="12815" max="12815" width="10" style="13" bestFit="1" customWidth="1"/>
    <col min="12816" max="13056" width="9.140625" style="13"/>
    <col min="13057" max="13057" width="14.7109375" style="13" customWidth="1"/>
    <col min="13058" max="13058" width="9.42578125" style="13" customWidth="1"/>
    <col min="13059" max="13059" width="12.7109375" style="13" customWidth="1"/>
    <col min="13060" max="13060" width="8" style="13" customWidth="1"/>
    <col min="13061" max="13061" width="15.7109375" style="13" customWidth="1"/>
    <col min="13062" max="13062" width="10.7109375" style="13" customWidth="1"/>
    <col min="13063" max="13063" width="20.5703125" style="13" customWidth="1"/>
    <col min="13064" max="13064" width="17.28515625" style="13" customWidth="1"/>
    <col min="13065" max="13065" width="17.140625" style="13" customWidth="1"/>
    <col min="13066" max="13066" width="16.85546875" style="13" customWidth="1"/>
    <col min="13067" max="13067" width="16.7109375" style="13" customWidth="1"/>
    <col min="13068" max="13068" width="13.140625" style="13" bestFit="1" customWidth="1"/>
    <col min="13069" max="13069" width="10.85546875" style="13" bestFit="1" customWidth="1"/>
    <col min="13070" max="13070" width="9.140625" style="13"/>
    <col min="13071" max="13071" width="10" style="13" bestFit="1" customWidth="1"/>
    <col min="13072" max="13312" width="9.140625" style="13"/>
    <col min="13313" max="13313" width="14.7109375" style="13" customWidth="1"/>
    <col min="13314" max="13314" width="9.42578125" style="13" customWidth="1"/>
    <col min="13315" max="13315" width="12.7109375" style="13" customWidth="1"/>
    <col min="13316" max="13316" width="8" style="13" customWidth="1"/>
    <col min="13317" max="13317" width="15.7109375" style="13" customWidth="1"/>
    <col min="13318" max="13318" width="10.7109375" style="13" customWidth="1"/>
    <col min="13319" max="13319" width="20.5703125" style="13" customWidth="1"/>
    <col min="13320" max="13320" width="17.28515625" style="13" customWidth="1"/>
    <col min="13321" max="13321" width="17.140625" style="13" customWidth="1"/>
    <col min="13322" max="13322" width="16.85546875" style="13" customWidth="1"/>
    <col min="13323" max="13323" width="16.7109375" style="13" customWidth="1"/>
    <col min="13324" max="13324" width="13.140625" style="13" bestFit="1" customWidth="1"/>
    <col min="13325" max="13325" width="10.85546875" style="13" bestFit="1" customWidth="1"/>
    <col min="13326" max="13326" width="9.140625" style="13"/>
    <col min="13327" max="13327" width="10" style="13" bestFit="1" customWidth="1"/>
    <col min="13328" max="13568" width="9.140625" style="13"/>
    <col min="13569" max="13569" width="14.7109375" style="13" customWidth="1"/>
    <col min="13570" max="13570" width="9.42578125" style="13" customWidth="1"/>
    <col min="13571" max="13571" width="12.7109375" style="13" customWidth="1"/>
    <col min="13572" max="13572" width="8" style="13" customWidth="1"/>
    <col min="13573" max="13573" width="15.7109375" style="13" customWidth="1"/>
    <col min="13574" max="13574" width="10.7109375" style="13" customWidth="1"/>
    <col min="13575" max="13575" width="20.5703125" style="13" customWidth="1"/>
    <col min="13576" max="13576" width="17.28515625" style="13" customWidth="1"/>
    <col min="13577" max="13577" width="17.140625" style="13" customWidth="1"/>
    <col min="13578" max="13578" width="16.85546875" style="13" customWidth="1"/>
    <col min="13579" max="13579" width="16.7109375" style="13" customWidth="1"/>
    <col min="13580" max="13580" width="13.140625" style="13" bestFit="1" customWidth="1"/>
    <col min="13581" max="13581" width="10.85546875" style="13" bestFit="1" customWidth="1"/>
    <col min="13582" max="13582" width="9.140625" style="13"/>
    <col min="13583" max="13583" width="10" style="13" bestFit="1" customWidth="1"/>
    <col min="13584" max="13824" width="9.140625" style="13"/>
    <col min="13825" max="13825" width="14.7109375" style="13" customWidth="1"/>
    <col min="13826" max="13826" width="9.42578125" style="13" customWidth="1"/>
    <col min="13827" max="13827" width="12.7109375" style="13" customWidth="1"/>
    <col min="13828" max="13828" width="8" style="13" customWidth="1"/>
    <col min="13829" max="13829" width="15.7109375" style="13" customWidth="1"/>
    <col min="13830" max="13830" width="10.7109375" style="13" customWidth="1"/>
    <col min="13831" max="13831" width="20.5703125" style="13" customWidth="1"/>
    <col min="13832" max="13832" width="17.28515625" style="13" customWidth="1"/>
    <col min="13833" max="13833" width="17.140625" style="13" customWidth="1"/>
    <col min="13834" max="13834" width="16.85546875" style="13" customWidth="1"/>
    <col min="13835" max="13835" width="16.7109375" style="13" customWidth="1"/>
    <col min="13836" max="13836" width="13.140625" style="13" bestFit="1" customWidth="1"/>
    <col min="13837" max="13837" width="10.85546875" style="13" bestFit="1" customWidth="1"/>
    <col min="13838" max="13838" width="9.140625" style="13"/>
    <col min="13839" max="13839" width="10" style="13" bestFit="1" customWidth="1"/>
    <col min="13840" max="14080" width="9.140625" style="13"/>
    <col min="14081" max="14081" width="14.7109375" style="13" customWidth="1"/>
    <col min="14082" max="14082" width="9.42578125" style="13" customWidth="1"/>
    <col min="14083" max="14083" width="12.7109375" style="13" customWidth="1"/>
    <col min="14084" max="14084" width="8" style="13" customWidth="1"/>
    <col min="14085" max="14085" width="15.7109375" style="13" customWidth="1"/>
    <col min="14086" max="14086" width="10.7109375" style="13" customWidth="1"/>
    <col min="14087" max="14087" width="20.5703125" style="13" customWidth="1"/>
    <col min="14088" max="14088" width="17.28515625" style="13" customWidth="1"/>
    <col min="14089" max="14089" width="17.140625" style="13" customWidth="1"/>
    <col min="14090" max="14090" width="16.85546875" style="13" customWidth="1"/>
    <col min="14091" max="14091" width="16.7109375" style="13" customWidth="1"/>
    <col min="14092" max="14092" width="13.140625" style="13" bestFit="1" customWidth="1"/>
    <col min="14093" max="14093" width="10.85546875" style="13" bestFit="1" customWidth="1"/>
    <col min="14094" max="14094" width="9.140625" style="13"/>
    <col min="14095" max="14095" width="10" style="13" bestFit="1" customWidth="1"/>
    <col min="14096" max="14336" width="9.140625" style="13"/>
    <col min="14337" max="14337" width="14.7109375" style="13" customWidth="1"/>
    <col min="14338" max="14338" width="9.42578125" style="13" customWidth="1"/>
    <col min="14339" max="14339" width="12.7109375" style="13" customWidth="1"/>
    <col min="14340" max="14340" width="8" style="13" customWidth="1"/>
    <col min="14341" max="14341" width="15.7109375" style="13" customWidth="1"/>
    <col min="14342" max="14342" width="10.7109375" style="13" customWidth="1"/>
    <col min="14343" max="14343" width="20.5703125" style="13" customWidth="1"/>
    <col min="14344" max="14344" width="17.28515625" style="13" customWidth="1"/>
    <col min="14345" max="14345" width="17.140625" style="13" customWidth="1"/>
    <col min="14346" max="14346" width="16.85546875" style="13" customWidth="1"/>
    <col min="14347" max="14347" width="16.7109375" style="13" customWidth="1"/>
    <col min="14348" max="14348" width="13.140625" style="13" bestFit="1" customWidth="1"/>
    <col min="14349" max="14349" width="10.85546875" style="13" bestFit="1" customWidth="1"/>
    <col min="14350" max="14350" width="9.140625" style="13"/>
    <col min="14351" max="14351" width="10" style="13" bestFit="1" customWidth="1"/>
    <col min="14352" max="14592" width="9.140625" style="13"/>
    <col min="14593" max="14593" width="14.7109375" style="13" customWidth="1"/>
    <col min="14594" max="14594" width="9.42578125" style="13" customWidth="1"/>
    <col min="14595" max="14595" width="12.7109375" style="13" customWidth="1"/>
    <col min="14596" max="14596" width="8" style="13" customWidth="1"/>
    <col min="14597" max="14597" width="15.7109375" style="13" customWidth="1"/>
    <col min="14598" max="14598" width="10.7109375" style="13" customWidth="1"/>
    <col min="14599" max="14599" width="20.5703125" style="13" customWidth="1"/>
    <col min="14600" max="14600" width="17.28515625" style="13" customWidth="1"/>
    <col min="14601" max="14601" width="17.140625" style="13" customWidth="1"/>
    <col min="14602" max="14602" width="16.85546875" style="13" customWidth="1"/>
    <col min="14603" max="14603" width="16.7109375" style="13" customWidth="1"/>
    <col min="14604" max="14604" width="13.140625" style="13" bestFit="1" customWidth="1"/>
    <col min="14605" max="14605" width="10.85546875" style="13" bestFit="1" customWidth="1"/>
    <col min="14606" max="14606" width="9.140625" style="13"/>
    <col min="14607" max="14607" width="10" style="13" bestFit="1" customWidth="1"/>
    <col min="14608" max="14848" width="9.140625" style="13"/>
    <col min="14849" max="14849" width="14.7109375" style="13" customWidth="1"/>
    <col min="14850" max="14850" width="9.42578125" style="13" customWidth="1"/>
    <col min="14851" max="14851" width="12.7109375" style="13" customWidth="1"/>
    <col min="14852" max="14852" width="8" style="13" customWidth="1"/>
    <col min="14853" max="14853" width="15.7109375" style="13" customWidth="1"/>
    <col min="14854" max="14854" width="10.7109375" style="13" customWidth="1"/>
    <col min="14855" max="14855" width="20.5703125" style="13" customWidth="1"/>
    <col min="14856" max="14856" width="17.28515625" style="13" customWidth="1"/>
    <col min="14857" max="14857" width="17.140625" style="13" customWidth="1"/>
    <col min="14858" max="14858" width="16.85546875" style="13" customWidth="1"/>
    <col min="14859" max="14859" width="16.7109375" style="13" customWidth="1"/>
    <col min="14860" max="14860" width="13.140625" style="13" bestFit="1" customWidth="1"/>
    <col min="14861" max="14861" width="10.85546875" style="13" bestFit="1" customWidth="1"/>
    <col min="14862" max="14862" width="9.140625" style="13"/>
    <col min="14863" max="14863" width="10" style="13" bestFit="1" customWidth="1"/>
    <col min="14864" max="15104" width="9.140625" style="13"/>
    <col min="15105" max="15105" width="14.7109375" style="13" customWidth="1"/>
    <col min="15106" max="15106" width="9.42578125" style="13" customWidth="1"/>
    <col min="15107" max="15107" width="12.7109375" style="13" customWidth="1"/>
    <col min="15108" max="15108" width="8" style="13" customWidth="1"/>
    <col min="15109" max="15109" width="15.7109375" style="13" customWidth="1"/>
    <col min="15110" max="15110" width="10.7109375" style="13" customWidth="1"/>
    <col min="15111" max="15111" width="20.5703125" style="13" customWidth="1"/>
    <col min="15112" max="15112" width="17.28515625" style="13" customWidth="1"/>
    <col min="15113" max="15113" width="17.140625" style="13" customWidth="1"/>
    <col min="15114" max="15114" width="16.85546875" style="13" customWidth="1"/>
    <col min="15115" max="15115" width="16.7109375" style="13" customWidth="1"/>
    <col min="15116" max="15116" width="13.140625" style="13" bestFit="1" customWidth="1"/>
    <col min="15117" max="15117" width="10.85546875" style="13" bestFit="1" customWidth="1"/>
    <col min="15118" max="15118" width="9.140625" style="13"/>
    <col min="15119" max="15119" width="10" style="13" bestFit="1" customWidth="1"/>
    <col min="15120" max="15360" width="9.140625" style="13"/>
    <col min="15361" max="15361" width="14.7109375" style="13" customWidth="1"/>
    <col min="15362" max="15362" width="9.42578125" style="13" customWidth="1"/>
    <col min="15363" max="15363" width="12.7109375" style="13" customWidth="1"/>
    <col min="15364" max="15364" width="8" style="13" customWidth="1"/>
    <col min="15365" max="15365" width="15.7109375" style="13" customWidth="1"/>
    <col min="15366" max="15366" width="10.7109375" style="13" customWidth="1"/>
    <col min="15367" max="15367" width="20.5703125" style="13" customWidth="1"/>
    <col min="15368" max="15368" width="17.28515625" style="13" customWidth="1"/>
    <col min="15369" max="15369" width="17.140625" style="13" customWidth="1"/>
    <col min="15370" max="15370" width="16.85546875" style="13" customWidth="1"/>
    <col min="15371" max="15371" width="16.7109375" style="13" customWidth="1"/>
    <col min="15372" max="15372" width="13.140625" style="13" bestFit="1" customWidth="1"/>
    <col min="15373" max="15373" width="10.85546875" style="13" bestFit="1" customWidth="1"/>
    <col min="15374" max="15374" width="9.140625" style="13"/>
    <col min="15375" max="15375" width="10" style="13" bestFit="1" customWidth="1"/>
    <col min="15376" max="15616" width="9.140625" style="13"/>
    <col min="15617" max="15617" width="14.7109375" style="13" customWidth="1"/>
    <col min="15618" max="15618" width="9.42578125" style="13" customWidth="1"/>
    <col min="15619" max="15619" width="12.7109375" style="13" customWidth="1"/>
    <col min="15620" max="15620" width="8" style="13" customWidth="1"/>
    <col min="15621" max="15621" width="15.7109375" style="13" customWidth="1"/>
    <col min="15622" max="15622" width="10.7109375" style="13" customWidth="1"/>
    <col min="15623" max="15623" width="20.5703125" style="13" customWidth="1"/>
    <col min="15624" max="15624" width="17.28515625" style="13" customWidth="1"/>
    <col min="15625" max="15625" width="17.140625" style="13" customWidth="1"/>
    <col min="15626" max="15626" width="16.85546875" style="13" customWidth="1"/>
    <col min="15627" max="15627" width="16.7109375" style="13" customWidth="1"/>
    <col min="15628" max="15628" width="13.140625" style="13" bestFit="1" customWidth="1"/>
    <col min="15629" max="15629" width="10.85546875" style="13" bestFit="1" customWidth="1"/>
    <col min="15630" max="15630" width="9.140625" style="13"/>
    <col min="15631" max="15631" width="10" style="13" bestFit="1" customWidth="1"/>
    <col min="15632" max="15872" width="9.140625" style="13"/>
    <col min="15873" max="15873" width="14.7109375" style="13" customWidth="1"/>
    <col min="15874" max="15874" width="9.42578125" style="13" customWidth="1"/>
    <col min="15875" max="15875" width="12.7109375" style="13" customWidth="1"/>
    <col min="15876" max="15876" width="8" style="13" customWidth="1"/>
    <col min="15877" max="15877" width="15.7109375" style="13" customWidth="1"/>
    <col min="15878" max="15878" width="10.7109375" style="13" customWidth="1"/>
    <col min="15879" max="15879" width="20.5703125" style="13" customWidth="1"/>
    <col min="15880" max="15880" width="17.28515625" style="13" customWidth="1"/>
    <col min="15881" max="15881" width="17.140625" style="13" customWidth="1"/>
    <col min="15882" max="15882" width="16.85546875" style="13" customWidth="1"/>
    <col min="15883" max="15883" width="16.7109375" style="13" customWidth="1"/>
    <col min="15884" max="15884" width="13.140625" style="13" bestFit="1" customWidth="1"/>
    <col min="15885" max="15885" width="10.85546875" style="13" bestFit="1" customWidth="1"/>
    <col min="15886" max="15886" width="9.140625" style="13"/>
    <col min="15887" max="15887" width="10" style="13" bestFit="1" customWidth="1"/>
    <col min="15888" max="16128" width="9.140625" style="13"/>
    <col min="16129" max="16129" width="14.7109375" style="13" customWidth="1"/>
    <col min="16130" max="16130" width="9.42578125" style="13" customWidth="1"/>
    <col min="16131" max="16131" width="12.7109375" style="13" customWidth="1"/>
    <col min="16132" max="16132" width="8" style="13" customWidth="1"/>
    <col min="16133" max="16133" width="15.7109375" style="13" customWidth="1"/>
    <col min="16134" max="16134" width="10.7109375" style="13" customWidth="1"/>
    <col min="16135" max="16135" width="20.5703125" style="13" customWidth="1"/>
    <col min="16136" max="16136" width="17.28515625" style="13" customWidth="1"/>
    <col min="16137" max="16137" width="17.140625" style="13" customWidth="1"/>
    <col min="16138" max="16138" width="16.85546875" style="13" customWidth="1"/>
    <col min="16139" max="16139" width="16.7109375" style="13" customWidth="1"/>
    <col min="16140" max="16140" width="13.140625" style="13" bestFit="1" customWidth="1"/>
    <col min="16141" max="16141" width="10.85546875" style="13" bestFit="1" customWidth="1"/>
    <col min="16142" max="16142" width="9.140625" style="13"/>
    <col min="16143" max="16143" width="10" style="13" bestFit="1" customWidth="1"/>
    <col min="16144" max="16384" width="9.140625" style="13"/>
  </cols>
  <sheetData>
    <row r="1" spans="1:11" ht="19.5" customHeight="1" x14ac:dyDescent="0.2">
      <c r="A1" s="12"/>
      <c r="B1" s="12"/>
      <c r="C1" s="12"/>
      <c r="H1" s="16"/>
      <c r="J1" s="202" t="s">
        <v>182</v>
      </c>
      <c r="K1" s="202"/>
    </row>
    <row r="2" spans="1:11" ht="11.25" customHeight="1" x14ac:dyDescent="0.2">
      <c r="A2" s="12"/>
      <c r="B2" s="12"/>
      <c r="C2" s="12"/>
      <c r="H2" s="16"/>
      <c r="J2" s="202"/>
      <c r="K2" s="202"/>
    </row>
    <row r="3" spans="1:11" ht="11.25" customHeight="1" x14ac:dyDescent="0.2">
      <c r="A3" s="12"/>
      <c r="B3" s="12"/>
      <c r="C3" s="12"/>
      <c r="H3" s="16"/>
      <c r="J3" s="202"/>
      <c r="K3" s="202"/>
    </row>
    <row r="4" spans="1:11" ht="11.25" customHeight="1" x14ac:dyDescent="0.2">
      <c r="A4" s="12"/>
      <c r="B4" s="12"/>
      <c r="C4" s="12"/>
      <c r="H4" s="16"/>
      <c r="J4" s="202"/>
      <c r="K4" s="202"/>
    </row>
    <row r="5" spans="1:11" ht="11.25" customHeight="1" x14ac:dyDescent="0.2">
      <c r="A5" s="12"/>
      <c r="B5" s="12"/>
      <c r="C5" s="12"/>
      <c r="H5" s="16"/>
      <c r="J5" s="202"/>
      <c r="K5" s="202"/>
    </row>
    <row r="6" spans="1:11" ht="72.75" customHeight="1" x14ac:dyDescent="0.2">
      <c r="A6" s="12"/>
      <c r="B6" s="12"/>
      <c r="C6" s="12"/>
      <c r="H6" s="16"/>
      <c r="J6" s="202"/>
      <c r="K6" s="202"/>
    </row>
    <row r="7" spans="1:11" ht="15.75" x14ac:dyDescent="0.2">
      <c r="A7" s="203" t="s">
        <v>95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5.75" x14ac:dyDescent="0.25">
      <c r="A8" s="204" t="s">
        <v>181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1:11" ht="15.75" x14ac:dyDescent="0.25">
      <c r="A9" s="205" t="s">
        <v>184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1" x14ac:dyDescent="0.2">
      <c r="A10" s="206" t="s">
        <v>96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1" ht="13.9" x14ac:dyDescent="0.2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</row>
    <row r="12" spans="1:11" x14ac:dyDescent="0.2">
      <c r="A12" s="17"/>
      <c r="B12" s="17"/>
      <c r="C12" s="17"/>
    </row>
    <row r="13" spans="1:11" ht="24" customHeight="1" x14ac:dyDescent="0.2">
      <c r="A13" s="197" t="s">
        <v>97</v>
      </c>
      <c r="B13" s="197"/>
      <c r="C13" s="197"/>
      <c r="D13" s="18" t="s">
        <v>98</v>
      </c>
      <c r="E13" s="40" t="s">
        <v>99</v>
      </c>
      <c r="F13" s="198" t="s">
        <v>100</v>
      </c>
      <c r="G13" s="199" t="s">
        <v>101</v>
      </c>
      <c r="H13" s="199"/>
      <c r="I13" s="199"/>
      <c r="J13" s="199"/>
      <c r="K13" s="199"/>
    </row>
    <row r="14" spans="1:11" ht="22.5" customHeight="1" x14ac:dyDescent="0.2">
      <c r="A14" s="197"/>
      <c r="B14" s="197"/>
      <c r="C14" s="197"/>
      <c r="D14" s="18" t="s">
        <v>102</v>
      </c>
      <c r="E14" s="40" t="s">
        <v>103</v>
      </c>
      <c r="F14" s="198"/>
      <c r="G14" s="199"/>
      <c r="H14" s="199"/>
      <c r="I14" s="199"/>
      <c r="J14" s="199"/>
      <c r="K14" s="199"/>
    </row>
    <row r="15" spans="1:11" ht="4.5" customHeight="1" x14ac:dyDescent="0.2">
      <c r="A15" s="197"/>
      <c r="B15" s="197"/>
      <c r="C15" s="197"/>
      <c r="D15" s="19"/>
      <c r="E15" s="19"/>
      <c r="F15" s="198"/>
      <c r="G15" s="199"/>
      <c r="H15" s="199"/>
      <c r="I15" s="199"/>
      <c r="J15" s="199"/>
      <c r="K15" s="199"/>
    </row>
    <row r="16" spans="1:11" ht="12.75" customHeight="1" x14ac:dyDescent="0.2">
      <c r="A16" s="197"/>
      <c r="B16" s="197"/>
      <c r="C16" s="197"/>
      <c r="D16" s="19"/>
      <c r="E16" s="19"/>
      <c r="F16" s="198"/>
      <c r="G16" s="200" t="s">
        <v>104</v>
      </c>
      <c r="H16" s="42" t="s">
        <v>105</v>
      </c>
      <c r="I16" s="149" t="s">
        <v>106</v>
      </c>
      <c r="J16" s="42" t="s">
        <v>107</v>
      </c>
      <c r="K16" s="42" t="s">
        <v>108</v>
      </c>
    </row>
    <row r="17" spans="1:19" ht="45" customHeight="1" x14ac:dyDescent="0.2">
      <c r="A17" s="197"/>
      <c r="B17" s="197"/>
      <c r="C17" s="197"/>
      <c r="D17" s="19"/>
      <c r="E17" s="19"/>
      <c r="F17" s="198"/>
      <c r="G17" s="200"/>
      <c r="H17" s="42" t="s">
        <v>109</v>
      </c>
      <c r="I17" s="42" t="s">
        <v>110</v>
      </c>
      <c r="J17" s="42" t="s">
        <v>111</v>
      </c>
      <c r="K17" s="42" t="s">
        <v>112</v>
      </c>
    </row>
    <row r="18" spans="1:19" x14ac:dyDescent="0.2">
      <c r="A18" s="197" t="s">
        <v>113</v>
      </c>
      <c r="B18" s="197"/>
      <c r="C18" s="197"/>
      <c r="D18" s="40">
        <v>1</v>
      </c>
      <c r="E18" s="40">
        <v>2</v>
      </c>
      <c r="F18" s="41">
        <v>3</v>
      </c>
      <c r="G18" s="41">
        <v>4</v>
      </c>
      <c r="H18" s="41">
        <v>5</v>
      </c>
      <c r="I18" s="41">
        <v>6</v>
      </c>
      <c r="J18" s="41">
        <v>7</v>
      </c>
      <c r="K18" s="41">
        <v>8</v>
      </c>
    </row>
    <row r="19" spans="1:19" ht="29.25" customHeight="1" x14ac:dyDescent="0.2">
      <c r="A19" s="192" t="s">
        <v>114</v>
      </c>
      <c r="B19" s="192"/>
      <c r="C19" s="192"/>
      <c r="D19" s="43">
        <v>1</v>
      </c>
      <c r="E19" s="18"/>
      <c r="F19" s="20">
        <v>0</v>
      </c>
      <c r="G19" s="21">
        <f>SUM(H19:K19)</f>
        <v>1335708374.5799999</v>
      </c>
      <c r="H19" s="21">
        <f>SUM(H20:H24,H28)</f>
        <v>346460701.47999996</v>
      </c>
      <c r="I19" s="21">
        <f t="shared" ref="I19:K19" si="0">SUM(I20:I24,I28)</f>
        <v>332492360.05000001</v>
      </c>
      <c r="J19" s="21">
        <f t="shared" si="0"/>
        <v>311112213.15999997</v>
      </c>
      <c r="K19" s="21">
        <f t="shared" si="0"/>
        <v>345643099.88999993</v>
      </c>
      <c r="L19" s="15"/>
      <c r="M19" s="15"/>
    </row>
    <row r="20" spans="1:19" ht="33" customHeight="1" x14ac:dyDescent="0.2">
      <c r="A20" s="192" t="s">
        <v>115</v>
      </c>
      <c r="B20" s="192"/>
      <c r="C20" s="192"/>
      <c r="D20" s="43" t="s">
        <v>116</v>
      </c>
      <c r="E20" s="18" t="s">
        <v>117</v>
      </c>
      <c r="F20" s="22">
        <v>0.3</v>
      </c>
      <c r="G20" s="23">
        <f t="shared" ref="G20:G24" si="1">SUM(H20:K20)</f>
        <v>91624886.219999999</v>
      </c>
      <c r="H20" s="21">
        <v>25374210.710000001</v>
      </c>
      <c r="I20" s="21">
        <v>24583107.620000001</v>
      </c>
      <c r="J20" s="21">
        <v>19495641.489999998</v>
      </c>
      <c r="K20" s="21">
        <v>22171926.399999999</v>
      </c>
      <c r="L20" s="15"/>
      <c r="M20" s="15"/>
      <c r="N20" s="15"/>
      <c r="O20" s="15"/>
    </row>
    <row r="21" spans="1:19" ht="50.25" customHeight="1" x14ac:dyDescent="0.2">
      <c r="A21" s="191" t="s">
        <v>118</v>
      </c>
      <c r="B21" s="196" t="s">
        <v>119</v>
      </c>
      <c r="C21" s="24" t="s">
        <v>120</v>
      </c>
      <c r="D21" s="43">
        <v>3</v>
      </c>
      <c r="E21" s="18" t="s">
        <v>121</v>
      </c>
      <c r="F21" s="23">
        <v>2.35</v>
      </c>
      <c r="G21" s="23">
        <f t="shared" si="1"/>
        <v>174852117.13999999</v>
      </c>
      <c r="H21" s="21">
        <v>42258278.960000001</v>
      </c>
      <c r="I21" s="21">
        <v>46455330.32</v>
      </c>
      <c r="J21" s="21">
        <v>38153358</v>
      </c>
      <c r="K21" s="21">
        <v>47985149.859999999</v>
      </c>
      <c r="L21" s="15"/>
      <c r="M21" s="15"/>
      <c r="N21" s="15"/>
      <c r="O21" s="15"/>
    </row>
    <row r="22" spans="1:19" ht="33.75" x14ac:dyDescent="0.2">
      <c r="A22" s="191"/>
      <c r="B22" s="196"/>
      <c r="C22" s="18" t="s">
        <v>122</v>
      </c>
      <c r="D22" s="43">
        <v>4</v>
      </c>
      <c r="E22" s="18" t="s">
        <v>123</v>
      </c>
      <c r="F22" s="23">
        <v>0.56000000000000005</v>
      </c>
      <c r="G22" s="23">
        <f t="shared" si="1"/>
        <v>38737937.480000004</v>
      </c>
      <c r="H22" s="21">
        <v>11621381.24</v>
      </c>
      <c r="I22" s="21">
        <v>8909725.6199999992</v>
      </c>
      <c r="J22" s="21">
        <v>7747587.4900000002</v>
      </c>
      <c r="K22" s="21">
        <v>10459243.130000001</v>
      </c>
      <c r="L22" s="15"/>
      <c r="M22" s="15"/>
      <c r="N22" s="15"/>
      <c r="O22" s="15"/>
      <c r="Q22" s="15"/>
      <c r="S22" s="15"/>
    </row>
    <row r="23" spans="1:19" ht="22.5" x14ac:dyDescent="0.2">
      <c r="A23" s="191"/>
      <c r="B23" s="196"/>
      <c r="C23" s="18" t="s">
        <v>124</v>
      </c>
      <c r="D23" s="43">
        <v>5</v>
      </c>
      <c r="E23" s="18" t="s">
        <v>91</v>
      </c>
      <c r="F23" s="23">
        <v>1.98</v>
      </c>
      <c r="G23" s="23">
        <f t="shared" si="1"/>
        <v>290207252.92000002</v>
      </c>
      <c r="H23" s="21">
        <v>87062175.879999995</v>
      </c>
      <c r="I23" s="21">
        <v>60943523.119999997</v>
      </c>
      <c r="J23" s="21">
        <v>72551813.219999999</v>
      </c>
      <c r="K23" s="21">
        <v>69649740.700000003</v>
      </c>
      <c r="L23" s="15"/>
      <c r="M23" s="15"/>
      <c r="N23" s="15"/>
      <c r="O23" s="15"/>
    </row>
    <row r="24" spans="1:19" ht="22.5" x14ac:dyDescent="0.2">
      <c r="A24" s="191" t="s">
        <v>125</v>
      </c>
      <c r="B24" s="191"/>
      <c r="C24" s="191"/>
      <c r="D24" s="43">
        <v>6</v>
      </c>
      <c r="E24" s="18" t="s">
        <v>126</v>
      </c>
      <c r="F24" s="25">
        <v>0.17233000000000001</v>
      </c>
      <c r="G24" s="23">
        <f t="shared" si="1"/>
        <v>626968456.11000001</v>
      </c>
      <c r="H24" s="21">
        <v>156211102.47999999</v>
      </c>
      <c r="I24" s="21">
        <v>160240543.03</v>
      </c>
      <c r="J24" s="21">
        <v>149620312.12</v>
      </c>
      <c r="K24" s="21">
        <v>160896498.47999999</v>
      </c>
      <c r="L24" s="15"/>
      <c r="M24" s="15"/>
      <c r="N24" s="15"/>
      <c r="O24" s="15"/>
    </row>
    <row r="25" spans="1:19" ht="28.5" customHeight="1" x14ac:dyDescent="0.2">
      <c r="A25" s="191" t="s">
        <v>127</v>
      </c>
      <c r="B25" s="191"/>
      <c r="C25" s="191"/>
      <c r="D25" s="43">
        <v>7</v>
      </c>
      <c r="E25" s="18" t="s">
        <v>128</v>
      </c>
      <c r="F25" s="26">
        <v>3.9E-2</v>
      </c>
      <c r="G25" s="23">
        <f>SUM(H25:K25)</f>
        <v>14346965.129999999</v>
      </c>
      <c r="H25" s="21">
        <v>2245903.42</v>
      </c>
      <c r="I25" s="21">
        <v>3854908.85</v>
      </c>
      <c r="J25" s="21">
        <v>4994621.04</v>
      </c>
      <c r="K25" s="21">
        <v>3251531.82</v>
      </c>
      <c r="L25" s="15"/>
      <c r="M25" s="15"/>
      <c r="N25" s="15"/>
      <c r="O25" s="15"/>
    </row>
    <row r="26" spans="1:19" ht="26.25" customHeight="1" x14ac:dyDescent="0.2">
      <c r="A26" s="191"/>
      <c r="B26" s="191"/>
      <c r="C26" s="191"/>
      <c r="D26" s="43">
        <v>8</v>
      </c>
      <c r="E26" s="18" t="s">
        <v>126</v>
      </c>
      <c r="F26" s="26"/>
      <c r="G26" s="23"/>
      <c r="H26" s="23"/>
      <c r="I26" s="23"/>
      <c r="J26" s="23"/>
      <c r="K26" s="23"/>
      <c r="L26" s="15"/>
      <c r="M26" s="15"/>
    </row>
    <row r="27" spans="1:19" ht="22.5" x14ac:dyDescent="0.2">
      <c r="A27" s="191" t="s">
        <v>129</v>
      </c>
      <c r="B27" s="191"/>
      <c r="C27" s="191"/>
      <c r="D27" s="43">
        <v>9</v>
      </c>
      <c r="E27" s="18" t="s">
        <v>126</v>
      </c>
      <c r="F27" s="25">
        <v>2.0400000000000001E-3</v>
      </c>
      <c r="G27" s="23">
        <f>SUM(H27:K27)</f>
        <v>37814499.299999997</v>
      </c>
      <c r="H27" s="23">
        <v>4997510.92</v>
      </c>
      <c r="I27" s="23">
        <v>10994524.029999999</v>
      </c>
      <c r="J27" s="23">
        <v>9995021.8399999999</v>
      </c>
      <c r="K27" s="23">
        <v>11827442.51</v>
      </c>
      <c r="L27" s="15"/>
      <c r="M27" s="15"/>
      <c r="N27" s="15"/>
      <c r="O27" s="15"/>
    </row>
    <row r="28" spans="1:19" ht="22.15" customHeight="1" x14ac:dyDescent="0.2">
      <c r="A28" s="192" t="s">
        <v>130</v>
      </c>
      <c r="B28" s="192"/>
      <c r="C28" s="192"/>
      <c r="D28" s="43">
        <v>10</v>
      </c>
      <c r="E28" s="18" t="s">
        <v>131</v>
      </c>
      <c r="F28" s="23">
        <v>0.06</v>
      </c>
      <c r="G28" s="23">
        <f>SUM(H28:K28)</f>
        <v>113317724.71000001</v>
      </c>
      <c r="H28" s="23">
        <v>23933552.210000001</v>
      </c>
      <c r="I28" s="23">
        <v>31360130.34</v>
      </c>
      <c r="J28" s="23">
        <v>23543500.84</v>
      </c>
      <c r="K28" s="23">
        <v>34480541.32</v>
      </c>
      <c r="L28" s="15"/>
      <c r="M28" s="15"/>
      <c r="N28" s="15"/>
      <c r="O28" s="15"/>
    </row>
    <row r="29" spans="1:19" ht="15" customHeight="1" x14ac:dyDescent="0.2">
      <c r="A29" s="192" t="s">
        <v>132</v>
      </c>
      <c r="B29" s="192"/>
      <c r="C29" s="192"/>
      <c r="D29" s="43">
        <v>11</v>
      </c>
      <c r="E29" s="18" t="s">
        <v>128</v>
      </c>
      <c r="F29" s="26"/>
      <c r="G29" s="21"/>
      <c r="H29" s="21"/>
      <c r="I29" s="21"/>
      <c r="J29" s="21"/>
      <c r="K29" s="21"/>
      <c r="L29" s="15"/>
      <c r="M29" s="15"/>
    </row>
    <row r="30" spans="1:19" ht="35.25" customHeight="1" x14ac:dyDescent="0.2">
      <c r="A30" s="192" t="s">
        <v>133</v>
      </c>
      <c r="B30" s="192"/>
      <c r="C30" s="192"/>
      <c r="D30" s="43">
        <v>12</v>
      </c>
      <c r="E30" s="18"/>
      <c r="F30" s="20">
        <v>0</v>
      </c>
      <c r="G30" s="21">
        <f>SUM(H30:K30)</f>
        <v>1335708374.5799999</v>
      </c>
      <c r="H30" s="21">
        <f>SUM(H31:H35,H39)</f>
        <v>346460701.47999996</v>
      </c>
      <c r="I30" s="21">
        <f t="shared" ref="I30:K30" si="2">SUM(I31:I35,I39)</f>
        <v>332492360.05000001</v>
      </c>
      <c r="J30" s="21">
        <f t="shared" si="2"/>
        <v>311112213.15999997</v>
      </c>
      <c r="K30" s="21">
        <f t="shared" si="2"/>
        <v>345643099.88999993</v>
      </c>
      <c r="L30" s="15"/>
      <c r="M30" s="15"/>
    </row>
    <row r="31" spans="1:19" ht="33.75" customHeight="1" x14ac:dyDescent="0.2">
      <c r="A31" s="192" t="s">
        <v>134</v>
      </c>
      <c r="B31" s="192"/>
      <c r="C31" s="192"/>
      <c r="D31" s="43">
        <v>13</v>
      </c>
      <c r="E31" s="18" t="s">
        <v>117</v>
      </c>
      <c r="F31" s="22">
        <v>0.3</v>
      </c>
      <c r="G31" s="23">
        <f t="shared" ref="G31:G35" si="3">SUM(H31:K31)</f>
        <v>91624886.219999999</v>
      </c>
      <c r="H31" s="21">
        <f>H20</f>
        <v>25374210.710000001</v>
      </c>
      <c r="I31" s="21">
        <f t="shared" ref="I31:K31" si="4">I20</f>
        <v>24583107.620000001</v>
      </c>
      <c r="J31" s="21">
        <f t="shared" si="4"/>
        <v>19495641.489999998</v>
      </c>
      <c r="K31" s="21">
        <f t="shared" si="4"/>
        <v>22171926.399999999</v>
      </c>
      <c r="L31" s="15"/>
      <c r="M31" s="15"/>
    </row>
    <row r="32" spans="1:19" ht="33.75" x14ac:dyDescent="0.2">
      <c r="A32" s="191" t="s">
        <v>118</v>
      </c>
      <c r="B32" s="196" t="s">
        <v>119</v>
      </c>
      <c r="C32" s="44"/>
      <c r="D32" s="43">
        <v>14</v>
      </c>
      <c r="E32" s="18" t="s">
        <v>121</v>
      </c>
      <c r="F32" s="23">
        <v>2.35</v>
      </c>
      <c r="G32" s="23">
        <f t="shared" si="3"/>
        <v>174852117.13999999</v>
      </c>
      <c r="H32" s="21">
        <f t="shared" ref="H32:K36" si="5">H21</f>
        <v>42258278.960000001</v>
      </c>
      <c r="I32" s="21">
        <f t="shared" si="5"/>
        <v>46455330.32</v>
      </c>
      <c r="J32" s="21">
        <f t="shared" si="5"/>
        <v>38153358</v>
      </c>
      <c r="K32" s="21">
        <f t="shared" si="5"/>
        <v>47985149.859999999</v>
      </c>
      <c r="L32" s="15"/>
      <c r="M32" s="15"/>
    </row>
    <row r="33" spans="1:13" ht="33.75" x14ac:dyDescent="0.2">
      <c r="A33" s="191"/>
      <c r="B33" s="196"/>
      <c r="C33" s="18"/>
      <c r="D33" s="43">
        <v>15</v>
      </c>
      <c r="E33" s="18" t="s">
        <v>123</v>
      </c>
      <c r="F33" s="23">
        <v>0.56000000000000005</v>
      </c>
      <c r="G33" s="23">
        <f t="shared" si="3"/>
        <v>38737937.480000004</v>
      </c>
      <c r="H33" s="21">
        <f t="shared" si="5"/>
        <v>11621381.24</v>
      </c>
      <c r="I33" s="21">
        <f t="shared" si="5"/>
        <v>8909725.6199999992</v>
      </c>
      <c r="J33" s="21">
        <f t="shared" si="5"/>
        <v>7747587.4900000002</v>
      </c>
      <c r="K33" s="21">
        <f t="shared" si="5"/>
        <v>10459243.130000001</v>
      </c>
      <c r="L33" s="15"/>
      <c r="M33" s="15"/>
    </row>
    <row r="34" spans="1:13" ht="22.5" x14ac:dyDescent="0.2">
      <c r="A34" s="191"/>
      <c r="B34" s="196"/>
      <c r="C34" s="18"/>
      <c r="D34" s="43">
        <v>16</v>
      </c>
      <c r="E34" s="18" t="s">
        <v>91</v>
      </c>
      <c r="F34" s="23">
        <v>1.98</v>
      </c>
      <c r="G34" s="23">
        <f t="shared" si="3"/>
        <v>290207252.92000002</v>
      </c>
      <c r="H34" s="21">
        <f t="shared" si="5"/>
        <v>87062175.879999995</v>
      </c>
      <c r="I34" s="21">
        <f t="shared" si="5"/>
        <v>60943523.119999997</v>
      </c>
      <c r="J34" s="21">
        <f t="shared" si="5"/>
        <v>72551813.219999999</v>
      </c>
      <c r="K34" s="21">
        <f t="shared" si="5"/>
        <v>69649740.700000003</v>
      </c>
      <c r="L34" s="15"/>
      <c r="M34" s="15"/>
    </row>
    <row r="35" spans="1:13" ht="22.5" x14ac:dyDescent="0.2">
      <c r="A35" s="191" t="s">
        <v>135</v>
      </c>
      <c r="B35" s="191"/>
      <c r="C35" s="191"/>
      <c r="D35" s="43">
        <v>17</v>
      </c>
      <c r="E35" s="18" t="s">
        <v>126</v>
      </c>
      <c r="F35" s="25">
        <v>0.17233000000000001</v>
      </c>
      <c r="G35" s="23">
        <f t="shared" si="3"/>
        <v>626968456.11000001</v>
      </c>
      <c r="H35" s="21">
        <f t="shared" si="5"/>
        <v>156211102.47999999</v>
      </c>
      <c r="I35" s="21">
        <f t="shared" si="5"/>
        <v>160240543.03</v>
      </c>
      <c r="J35" s="21">
        <f t="shared" si="5"/>
        <v>149620312.12</v>
      </c>
      <c r="K35" s="21">
        <f t="shared" si="5"/>
        <v>160896498.47999999</v>
      </c>
      <c r="L35" s="15"/>
      <c r="M35" s="15"/>
    </row>
    <row r="36" spans="1:13" x14ac:dyDescent="0.2">
      <c r="A36" s="191" t="s">
        <v>136</v>
      </c>
      <c r="B36" s="191"/>
      <c r="C36" s="191"/>
      <c r="D36" s="43">
        <v>18</v>
      </c>
      <c r="E36" s="18" t="s">
        <v>128</v>
      </c>
      <c r="F36" s="26">
        <v>3.9E-2</v>
      </c>
      <c r="G36" s="23">
        <f>SUM(H36:K36)</f>
        <v>14346965.129999999</v>
      </c>
      <c r="H36" s="21">
        <f t="shared" si="5"/>
        <v>2245903.42</v>
      </c>
      <c r="I36" s="21">
        <f t="shared" si="5"/>
        <v>3854908.85</v>
      </c>
      <c r="J36" s="21">
        <f t="shared" si="5"/>
        <v>4994621.04</v>
      </c>
      <c r="K36" s="21">
        <f t="shared" si="5"/>
        <v>3251531.82</v>
      </c>
      <c r="L36" s="15"/>
      <c r="M36" s="15"/>
    </row>
    <row r="37" spans="1:13" ht="24" customHeight="1" x14ac:dyDescent="0.2">
      <c r="A37" s="191"/>
      <c r="B37" s="191"/>
      <c r="C37" s="191"/>
      <c r="D37" s="43">
        <v>19</v>
      </c>
      <c r="E37" s="18" t="s">
        <v>126</v>
      </c>
      <c r="F37" s="26"/>
      <c r="G37" s="23"/>
      <c r="H37" s="21"/>
      <c r="I37" s="21"/>
      <c r="J37" s="21"/>
      <c r="K37" s="21"/>
      <c r="L37" s="15"/>
      <c r="M37" s="15"/>
    </row>
    <row r="38" spans="1:13" ht="22.5" x14ac:dyDescent="0.2">
      <c r="A38" s="191" t="s">
        <v>137</v>
      </c>
      <c r="B38" s="191"/>
      <c r="C38" s="191"/>
      <c r="D38" s="43">
        <v>20</v>
      </c>
      <c r="E38" s="18" t="s">
        <v>126</v>
      </c>
      <c r="F38" s="25">
        <v>2.0400000000000001E-3</v>
      </c>
      <c r="G38" s="23">
        <f>SUM(H38:K38)</f>
        <v>37814499.299999997</v>
      </c>
      <c r="H38" s="21">
        <f t="shared" ref="H38:K39" si="6">H27</f>
        <v>4997510.92</v>
      </c>
      <c r="I38" s="21">
        <f t="shared" si="6"/>
        <v>10994524.029999999</v>
      </c>
      <c r="J38" s="21">
        <f t="shared" si="6"/>
        <v>9995021.8399999999</v>
      </c>
      <c r="K38" s="21">
        <f t="shared" si="6"/>
        <v>11827442.51</v>
      </c>
      <c r="L38" s="15"/>
      <c r="M38" s="15"/>
    </row>
    <row r="39" spans="1:13" x14ac:dyDescent="0.2">
      <c r="A39" s="192" t="s">
        <v>138</v>
      </c>
      <c r="B39" s="192"/>
      <c r="C39" s="192"/>
      <c r="D39" s="43">
        <v>21</v>
      </c>
      <c r="E39" s="18" t="s">
        <v>131</v>
      </c>
      <c r="F39" s="23">
        <v>0.06</v>
      </c>
      <c r="G39" s="23">
        <f>SUM(H39:K39)</f>
        <v>113317724.71000001</v>
      </c>
      <c r="H39" s="21">
        <f t="shared" si="6"/>
        <v>23933552.210000001</v>
      </c>
      <c r="I39" s="21">
        <f t="shared" si="6"/>
        <v>31360130.34</v>
      </c>
      <c r="J39" s="21">
        <f t="shared" si="6"/>
        <v>23543500.84</v>
      </c>
      <c r="K39" s="21">
        <f t="shared" si="6"/>
        <v>34480541.32</v>
      </c>
      <c r="L39" s="15"/>
      <c r="M39" s="15"/>
    </row>
    <row r="40" spans="1:13" ht="49.5" customHeight="1" thickBot="1" x14ac:dyDescent="0.25">
      <c r="A40" s="192" t="s">
        <v>139</v>
      </c>
      <c r="B40" s="192"/>
      <c r="C40" s="192"/>
      <c r="D40" s="43">
        <v>22</v>
      </c>
      <c r="E40" s="18"/>
      <c r="F40" s="27"/>
      <c r="G40" s="21"/>
      <c r="H40" s="21"/>
      <c r="I40" s="21"/>
      <c r="J40" s="21"/>
      <c r="K40" s="21"/>
    </row>
    <row r="41" spans="1:13" ht="23.25" hidden="1" customHeight="1" thickBot="1" x14ac:dyDescent="0.25">
      <c r="A41" s="193" t="s">
        <v>140</v>
      </c>
      <c r="B41" s="194"/>
      <c r="C41" s="195"/>
      <c r="D41" s="28">
        <v>23</v>
      </c>
      <c r="E41" s="29" t="s">
        <v>117</v>
      </c>
      <c r="F41" s="30"/>
      <c r="G41" s="31"/>
      <c r="H41" s="31"/>
      <c r="I41" s="31"/>
      <c r="J41" s="31"/>
      <c r="K41" s="31"/>
    </row>
    <row r="42" spans="1:13" ht="34.5" hidden="1" thickBot="1" x14ac:dyDescent="0.25">
      <c r="A42" s="185" t="s">
        <v>118</v>
      </c>
      <c r="B42" s="186"/>
      <c r="C42" s="187"/>
      <c r="D42" s="32">
        <v>24</v>
      </c>
      <c r="E42" s="33" t="s">
        <v>121</v>
      </c>
      <c r="F42" s="34"/>
      <c r="G42" s="35"/>
      <c r="H42" s="35"/>
      <c r="I42" s="35"/>
      <c r="J42" s="35"/>
      <c r="K42" s="35"/>
    </row>
    <row r="43" spans="1:13" ht="38.25" hidden="1" customHeight="1" thickBot="1" x14ac:dyDescent="0.25">
      <c r="A43" s="176"/>
      <c r="B43" s="177"/>
      <c r="C43" s="178"/>
      <c r="D43" s="32">
        <v>25</v>
      </c>
      <c r="E43" s="33" t="s">
        <v>123</v>
      </c>
      <c r="F43" s="34"/>
      <c r="G43" s="35"/>
      <c r="H43" s="35"/>
      <c r="I43" s="35"/>
      <c r="J43" s="35"/>
      <c r="K43" s="35"/>
    </row>
    <row r="44" spans="1:13" ht="24.75" hidden="1" customHeight="1" thickBot="1" x14ac:dyDescent="0.25">
      <c r="A44" s="179"/>
      <c r="B44" s="180"/>
      <c r="C44" s="181"/>
      <c r="D44" s="32">
        <v>26</v>
      </c>
      <c r="E44" s="36" t="s">
        <v>91</v>
      </c>
      <c r="F44" s="37"/>
      <c r="G44" s="38"/>
      <c r="H44" s="38"/>
      <c r="I44" s="38"/>
      <c r="J44" s="38"/>
      <c r="K44" s="38"/>
    </row>
    <row r="45" spans="1:13" ht="23.25" hidden="1" thickBot="1" x14ac:dyDescent="0.25">
      <c r="A45" s="182" t="s">
        <v>135</v>
      </c>
      <c r="B45" s="183"/>
      <c r="C45" s="184"/>
      <c r="D45" s="32">
        <v>27</v>
      </c>
      <c r="E45" s="36" t="s">
        <v>126</v>
      </c>
      <c r="F45" s="37"/>
      <c r="G45" s="38"/>
      <c r="H45" s="38"/>
      <c r="I45" s="38"/>
      <c r="J45" s="38"/>
      <c r="K45" s="38"/>
    </row>
    <row r="46" spans="1:13" ht="30.75" hidden="1" customHeight="1" thickBot="1" x14ac:dyDescent="0.25">
      <c r="A46" s="185" t="s">
        <v>141</v>
      </c>
      <c r="B46" s="186"/>
      <c r="C46" s="187"/>
      <c r="D46" s="32">
        <v>28</v>
      </c>
      <c r="E46" s="33" t="s">
        <v>128</v>
      </c>
      <c r="F46" s="34"/>
      <c r="G46" s="35"/>
      <c r="H46" s="35"/>
      <c r="I46" s="35"/>
      <c r="J46" s="35"/>
      <c r="K46" s="35"/>
    </row>
    <row r="47" spans="1:13" ht="36.75" hidden="1" customHeight="1" thickBot="1" x14ac:dyDescent="0.25">
      <c r="A47" s="179"/>
      <c r="B47" s="180"/>
      <c r="C47" s="181"/>
      <c r="D47" s="32">
        <v>29</v>
      </c>
      <c r="E47" s="33" t="s">
        <v>126</v>
      </c>
      <c r="F47" s="34"/>
      <c r="G47" s="35"/>
      <c r="H47" s="35"/>
      <c r="I47" s="35"/>
      <c r="J47" s="35"/>
      <c r="K47" s="35"/>
    </row>
    <row r="48" spans="1:13" ht="23.25" hidden="1" thickBot="1" x14ac:dyDescent="0.25">
      <c r="A48" s="182" t="s">
        <v>137</v>
      </c>
      <c r="B48" s="183"/>
      <c r="C48" s="184"/>
      <c r="D48" s="32">
        <v>30</v>
      </c>
      <c r="E48" s="33" t="s">
        <v>126</v>
      </c>
      <c r="F48" s="34"/>
      <c r="G48" s="35"/>
      <c r="H48" s="35"/>
      <c r="I48" s="35"/>
      <c r="J48" s="35"/>
      <c r="K48" s="35"/>
    </row>
    <row r="49" spans="1:11" ht="20.25" hidden="1" customHeight="1" thickBot="1" x14ac:dyDescent="0.25">
      <c r="A49" s="188" t="s">
        <v>142</v>
      </c>
      <c r="B49" s="189"/>
      <c r="C49" s="190"/>
      <c r="D49" s="32">
        <v>31</v>
      </c>
      <c r="E49" s="36" t="s">
        <v>131</v>
      </c>
      <c r="F49" s="34"/>
      <c r="G49" s="35"/>
      <c r="H49" s="35"/>
      <c r="I49" s="35"/>
      <c r="J49" s="35"/>
      <c r="K49" s="35"/>
    </row>
    <row r="50" spans="1:11" ht="33.75" hidden="1" customHeight="1" thickBot="1" x14ac:dyDescent="0.25">
      <c r="A50" s="171" t="s">
        <v>143</v>
      </c>
      <c r="B50" s="172"/>
      <c r="C50" s="173"/>
      <c r="D50" s="32">
        <v>32</v>
      </c>
      <c r="E50" s="36"/>
      <c r="F50" s="39"/>
      <c r="G50" s="38"/>
      <c r="H50" s="38"/>
      <c r="I50" s="38"/>
      <c r="J50" s="38"/>
      <c r="K50" s="38"/>
    </row>
    <row r="51" spans="1:11" ht="24" hidden="1" customHeight="1" thickBot="1" x14ac:dyDescent="0.25">
      <c r="A51" s="171" t="s">
        <v>140</v>
      </c>
      <c r="B51" s="172"/>
      <c r="C51" s="173"/>
      <c r="D51" s="32">
        <v>33</v>
      </c>
      <c r="E51" s="33" t="s">
        <v>117</v>
      </c>
      <c r="F51" s="34"/>
      <c r="G51" s="35"/>
      <c r="H51" s="35"/>
      <c r="I51" s="35"/>
      <c r="J51" s="35"/>
      <c r="K51" s="35"/>
    </row>
    <row r="52" spans="1:11" ht="34.5" hidden="1" thickBot="1" x14ac:dyDescent="0.25">
      <c r="A52" s="176" t="s">
        <v>118</v>
      </c>
      <c r="B52" s="177"/>
      <c r="C52" s="178"/>
      <c r="D52" s="32">
        <v>34</v>
      </c>
      <c r="E52" s="33" t="s">
        <v>121</v>
      </c>
      <c r="F52" s="34"/>
      <c r="G52" s="35"/>
      <c r="H52" s="35"/>
      <c r="I52" s="35"/>
      <c r="J52" s="35"/>
      <c r="K52" s="35"/>
    </row>
    <row r="53" spans="1:11" ht="34.5" hidden="1" thickBot="1" x14ac:dyDescent="0.25">
      <c r="A53" s="176"/>
      <c r="B53" s="177"/>
      <c r="C53" s="178"/>
      <c r="D53" s="32">
        <v>35</v>
      </c>
      <c r="E53" s="33" t="s">
        <v>123</v>
      </c>
      <c r="F53" s="34"/>
      <c r="G53" s="35"/>
      <c r="H53" s="35"/>
      <c r="I53" s="35"/>
      <c r="J53" s="35"/>
      <c r="K53" s="35"/>
    </row>
    <row r="54" spans="1:11" ht="23.25" hidden="1" thickBot="1" x14ac:dyDescent="0.25">
      <c r="A54" s="179"/>
      <c r="B54" s="180"/>
      <c r="C54" s="181"/>
      <c r="D54" s="32">
        <v>36</v>
      </c>
      <c r="E54" s="33" t="s">
        <v>91</v>
      </c>
      <c r="F54" s="34"/>
      <c r="G54" s="35"/>
      <c r="H54" s="35"/>
      <c r="I54" s="35"/>
      <c r="J54" s="35"/>
      <c r="K54" s="35"/>
    </row>
    <row r="55" spans="1:11" ht="23.25" hidden="1" thickBot="1" x14ac:dyDescent="0.25">
      <c r="A55" s="182" t="s">
        <v>135</v>
      </c>
      <c r="B55" s="183"/>
      <c r="C55" s="184"/>
      <c r="D55" s="32">
        <v>37</v>
      </c>
      <c r="E55" s="33" t="s">
        <v>126</v>
      </c>
      <c r="F55" s="34"/>
      <c r="G55" s="35"/>
      <c r="H55" s="35"/>
      <c r="I55" s="35"/>
      <c r="J55" s="35"/>
      <c r="K55" s="35"/>
    </row>
    <row r="56" spans="1:11" ht="12" hidden="1" thickBot="1" x14ac:dyDescent="0.25">
      <c r="A56" s="185" t="s">
        <v>141</v>
      </c>
      <c r="B56" s="186"/>
      <c r="C56" s="187"/>
      <c r="D56" s="32">
        <v>38</v>
      </c>
      <c r="E56" s="33" t="s">
        <v>128</v>
      </c>
      <c r="F56" s="34"/>
      <c r="G56" s="35"/>
      <c r="H56" s="35"/>
      <c r="I56" s="35"/>
      <c r="J56" s="35"/>
      <c r="K56" s="35"/>
    </row>
    <row r="57" spans="1:11" ht="23.25" hidden="1" thickBot="1" x14ac:dyDescent="0.25">
      <c r="A57" s="179"/>
      <c r="B57" s="180"/>
      <c r="C57" s="181"/>
      <c r="D57" s="32">
        <v>39</v>
      </c>
      <c r="E57" s="33" t="s">
        <v>126</v>
      </c>
      <c r="F57" s="34"/>
      <c r="G57" s="35"/>
      <c r="H57" s="35"/>
      <c r="I57" s="35"/>
      <c r="J57" s="35"/>
      <c r="K57" s="35"/>
    </row>
    <row r="58" spans="1:11" ht="23.25" hidden="1" thickBot="1" x14ac:dyDescent="0.25">
      <c r="A58" s="182" t="s">
        <v>137</v>
      </c>
      <c r="B58" s="183"/>
      <c r="C58" s="184"/>
      <c r="D58" s="32">
        <v>40</v>
      </c>
      <c r="E58" s="33" t="s">
        <v>126</v>
      </c>
      <c r="F58" s="34"/>
      <c r="G58" s="35"/>
      <c r="H58" s="35"/>
      <c r="I58" s="35"/>
      <c r="J58" s="35"/>
      <c r="K58" s="35"/>
    </row>
    <row r="59" spans="1:11" ht="32.25" hidden="1" customHeight="1" thickBot="1" x14ac:dyDescent="0.25">
      <c r="A59" s="188" t="s">
        <v>142</v>
      </c>
      <c r="B59" s="189"/>
      <c r="C59" s="190"/>
      <c r="D59" s="32">
        <v>41</v>
      </c>
      <c r="E59" s="36" t="s">
        <v>131</v>
      </c>
      <c r="F59" s="34"/>
      <c r="G59" s="35"/>
      <c r="H59" s="35"/>
      <c r="I59" s="35"/>
      <c r="J59" s="35"/>
      <c r="K59" s="35"/>
    </row>
    <row r="60" spans="1:11" ht="19.5" hidden="1" customHeight="1" thickBot="1" x14ac:dyDescent="0.25">
      <c r="A60" s="171" t="s">
        <v>144</v>
      </c>
      <c r="B60" s="172"/>
      <c r="C60" s="173"/>
      <c r="D60" s="32">
        <v>42</v>
      </c>
      <c r="E60" s="36" t="s">
        <v>128</v>
      </c>
      <c r="F60" s="39"/>
      <c r="G60" s="38"/>
      <c r="H60" s="38"/>
      <c r="I60" s="38"/>
      <c r="J60" s="38"/>
      <c r="K60" s="38"/>
    </row>
    <row r="61" spans="1:11" ht="24" customHeight="1" x14ac:dyDescent="0.2">
      <c r="A61" s="174" t="s">
        <v>145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  <row r="62" spans="1:11" ht="18" customHeight="1" x14ac:dyDescent="0.2">
      <c r="A62" s="175" t="s">
        <v>185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</row>
    <row r="63" spans="1:11" ht="45.75" hidden="1" customHeight="1" x14ac:dyDescent="0.2">
      <c r="A63" s="175" t="s">
        <v>146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</row>
  </sheetData>
  <mergeCells count="46">
    <mergeCell ref="A11:K11"/>
    <mergeCell ref="J1:K6"/>
    <mergeCell ref="A7:K7"/>
    <mergeCell ref="A8:K8"/>
    <mergeCell ref="A9:K9"/>
    <mergeCell ref="A10:K10"/>
    <mergeCell ref="A27:C27"/>
    <mergeCell ref="A13:C17"/>
    <mergeCell ref="F13:F17"/>
    <mergeCell ref="G13:K15"/>
    <mergeCell ref="G16:G17"/>
    <mergeCell ref="A18:C18"/>
    <mergeCell ref="A19:C19"/>
    <mergeCell ref="A20:C20"/>
    <mergeCell ref="A21:A23"/>
    <mergeCell ref="B21:B23"/>
    <mergeCell ref="A24:C24"/>
    <mergeCell ref="A25:C26"/>
    <mergeCell ref="A28:C28"/>
    <mergeCell ref="A29:C29"/>
    <mergeCell ref="A30:C30"/>
    <mergeCell ref="A31:C31"/>
    <mergeCell ref="A32:A34"/>
    <mergeCell ref="B32:B34"/>
    <mergeCell ref="A50:C50"/>
    <mergeCell ref="A35:C35"/>
    <mergeCell ref="A36:C37"/>
    <mergeCell ref="A38:C38"/>
    <mergeCell ref="A39:C39"/>
    <mergeCell ref="A40:C40"/>
    <mergeCell ref="A41:C41"/>
    <mergeCell ref="A42:C44"/>
    <mergeCell ref="A45:C45"/>
    <mergeCell ref="A46:C47"/>
    <mergeCell ref="A48:C48"/>
    <mergeCell ref="A49:C49"/>
    <mergeCell ref="A60:C60"/>
    <mergeCell ref="A61:K61"/>
    <mergeCell ref="A62:K62"/>
    <mergeCell ref="A63:K63"/>
    <mergeCell ref="A51:C51"/>
    <mergeCell ref="A52:C54"/>
    <mergeCell ref="A55:C55"/>
    <mergeCell ref="A56:C57"/>
    <mergeCell ref="A58:C58"/>
    <mergeCell ref="A59:C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5"/>
  <sheetViews>
    <sheetView zoomScaleNormal="100" workbookViewId="0">
      <pane xSplit="2" ySplit="7" topLeftCell="Z83" activePane="bottomRight" state="frozen"/>
      <selection pane="topRight" activeCell="C1" sqref="C1"/>
      <selection pane="bottomLeft" activeCell="A8" sqref="A8"/>
      <selection pane="bottomRight" activeCell="AA42" sqref="AA42:AB42"/>
    </sheetView>
  </sheetViews>
  <sheetFormatPr defaultRowHeight="15" x14ac:dyDescent="0.25"/>
  <cols>
    <col min="1" max="1" width="4.7109375" style="47" customWidth="1"/>
    <col min="2" max="2" width="33.28515625" style="48" customWidth="1"/>
    <col min="3" max="3" width="11" style="49" customWidth="1"/>
    <col min="4" max="4" width="12.7109375" customWidth="1"/>
    <col min="5" max="5" width="11.5703125" customWidth="1"/>
    <col min="6" max="6" width="13.85546875" customWidth="1"/>
    <col min="7" max="7" width="9.28515625" bestFit="1" customWidth="1"/>
    <col min="8" max="8" width="13.85546875" customWidth="1"/>
    <col min="10" max="10" width="14.7109375" customWidth="1"/>
    <col min="11" max="11" width="11.7109375" customWidth="1"/>
    <col min="14" max="14" width="14.7109375" customWidth="1"/>
    <col min="15" max="15" width="10" customWidth="1"/>
    <col min="16" max="16" width="12.28515625" customWidth="1"/>
    <col min="17" max="19" width="10" customWidth="1"/>
    <col min="20" max="21" width="12.140625" customWidth="1"/>
    <col min="22" max="23" width="9.140625" customWidth="1"/>
    <col min="24" max="24" width="11.42578125" customWidth="1"/>
    <col min="25" max="25" width="11.5703125" customWidth="1"/>
    <col min="26" max="26" width="12.42578125" customWidth="1"/>
    <col min="27" max="27" width="9.7109375" customWidth="1"/>
    <col min="28" max="28" width="12.140625" customWidth="1"/>
    <col min="29" max="29" width="12" customWidth="1"/>
    <col min="30" max="32" width="14.5703125" customWidth="1"/>
    <col min="33" max="33" width="11.7109375" style="13" customWidth="1"/>
    <col min="34" max="34" width="13.28515625" style="13" customWidth="1"/>
    <col min="35" max="35" width="11.7109375" customWidth="1"/>
    <col min="36" max="36" width="17" customWidth="1"/>
    <col min="37" max="37" width="13.140625" customWidth="1"/>
    <col min="38" max="38" width="10.42578125" customWidth="1"/>
    <col min="43" max="43" width="13.42578125" customWidth="1"/>
    <col min="258" max="258" width="4.7109375" customWidth="1"/>
    <col min="259" max="259" width="29.28515625" customWidth="1"/>
    <col min="260" max="260" width="11" customWidth="1"/>
    <col min="262" max="262" width="11.5703125" customWidth="1"/>
    <col min="266" max="266" width="11.42578125" customWidth="1"/>
    <col min="267" max="267" width="7.7109375" customWidth="1"/>
    <col min="268" max="271" width="10" customWidth="1"/>
    <col min="278" max="278" width="12" customWidth="1"/>
    <col min="279" max="279" width="12.28515625" customWidth="1"/>
    <col min="280" max="283" width="11.140625" customWidth="1"/>
    <col min="284" max="284" width="12" customWidth="1"/>
    <col min="514" max="514" width="4.7109375" customWidth="1"/>
    <col min="515" max="515" width="29.28515625" customWidth="1"/>
    <col min="516" max="516" width="11" customWidth="1"/>
    <col min="518" max="518" width="11.5703125" customWidth="1"/>
    <col min="522" max="522" width="11.42578125" customWidth="1"/>
    <col min="523" max="523" width="7.7109375" customWidth="1"/>
    <col min="524" max="527" width="10" customWidth="1"/>
    <col min="534" max="534" width="12" customWidth="1"/>
    <col min="535" max="535" width="12.28515625" customWidth="1"/>
    <col min="536" max="539" width="11.140625" customWidth="1"/>
    <col min="540" max="540" width="12" customWidth="1"/>
    <col min="770" max="770" width="4.7109375" customWidth="1"/>
    <col min="771" max="771" width="29.28515625" customWidth="1"/>
    <col min="772" max="772" width="11" customWidth="1"/>
    <col min="774" max="774" width="11.5703125" customWidth="1"/>
    <col min="778" max="778" width="11.42578125" customWidth="1"/>
    <col min="779" max="779" width="7.7109375" customWidth="1"/>
    <col min="780" max="783" width="10" customWidth="1"/>
    <col min="790" max="790" width="12" customWidth="1"/>
    <col min="791" max="791" width="12.28515625" customWidth="1"/>
    <col min="792" max="795" width="11.140625" customWidth="1"/>
    <col min="796" max="796" width="12" customWidth="1"/>
    <col min="1026" max="1026" width="4.7109375" customWidth="1"/>
    <col min="1027" max="1027" width="29.28515625" customWidth="1"/>
    <col min="1028" max="1028" width="11" customWidth="1"/>
    <col min="1030" max="1030" width="11.5703125" customWidth="1"/>
    <col min="1034" max="1034" width="11.42578125" customWidth="1"/>
    <col min="1035" max="1035" width="7.7109375" customWidth="1"/>
    <col min="1036" max="1039" width="10" customWidth="1"/>
    <col min="1046" max="1046" width="12" customWidth="1"/>
    <col min="1047" max="1047" width="12.28515625" customWidth="1"/>
    <col min="1048" max="1051" width="11.140625" customWidth="1"/>
    <col min="1052" max="1052" width="12" customWidth="1"/>
    <col min="1282" max="1282" width="4.7109375" customWidth="1"/>
    <col min="1283" max="1283" width="29.28515625" customWidth="1"/>
    <col min="1284" max="1284" width="11" customWidth="1"/>
    <col min="1286" max="1286" width="11.5703125" customWidth="1"/>
    <col min="1290" max="1290" width="11.42578125" customWidth="1"/>
    <col min="1291" max="1291" width="7.7109375" customWidth="1"/>
    <col min="1292" max="1295" width="10" customWidth="1"/>
    <col min="1302" max="1302" width="12" customWidth="1"/>
    <col min="1303" max="1303" width="12.28515625" customWidth="1"/>
    <col min="1304" max="1307" width="11.140625" customWidth="1"/>
    <col min="1308" max="1308" width="12" customWidth="1"/>
    <col min="1538" max="1538" width="4.7109375" customWidth="1"/>
    <col min="1539" max="1539" width="29.28515625" customWidth="1"/>
    <col min="1540" max="1540" width="11" customWidth="1"/>
    <col min="1542" max="1542" width="11.5703125" customWidth="1"/>
    <col min="1546" max="1546" width="11.42578125" customWidth="1"/>
    <col min="1547" max="1547" width="7.7109375" customWidth="1"/>
    <col min="1548" max="1551" width="10" customWidth="1"/>
    <col min="1558" max="1558" width="12" customWidth="1"/>
    <col min="1559" max="1559" width="12.28515625" customWidth="1"/>
    <col min="1560" max="1563" width="11.140625" customWidth="1"/>
    <col min="1564" max="1564" width="12" customWidth="1"/>
    <col min="1794" max="1794" width="4.7109375" customWidth="1"/>
    <col min="1795" max="1795" width="29.28515625" customWidth="1"/>
    <col min="1796" max="1796" width="11" customWidth="1"/>
    <col min="1798" max="1798" width="11.5703125" customWidth="1"/>
    <col min="1802" max="1802" width="11.42578125" customWidth="1"/>
    <col min="1803" max="1803" width="7.7109375" customWidth="1"/>
    <col min="1804" max="1807" width="10" customWidth="1"/>
    <col min="1814" max="1814" width="12" customWidth="1"/>
    <col min="1815" max="1815" width="12.28515625" customWidth="1"/>
    <col min="1816" max="1819" width="11.140625" customWidth="1"/>
    <col min="1820" max="1820" width="12" customWidth="1"/>
    <col min="2050" max="2050" width="4.7109375" customWidth="1"/>
    <col min="2051" max="2051" width="29.28515625" customWidth="1"/>
    <col min="2052" max="2052" width="11" customWidth="1"/>
    <col min="2054" max="2054" width="11.5703125" customWidth="1"/>
    <col min="2058" max="2058" width="11.42578125" customWidth="1"/>
    <col min="2059" max="2059" width="7.7109375" customWidth="1"/>
    <col min="2060" max="2063" width="10" customWidth="1"/>
    <col min="2070" max="2070" width="12" customWidth="1"/>
    <col min="2071" max="2071" width="12.28515625" customWidth="1"/>
    <col min="2072" max="2075" width="11.140625" customWidth="1"/>
    <col min="2076" max="2076" width="12" customWidth="1"/>
    <col min="2306" max="2306" width="4.7109375" customWidth="1"/>
    <col min="2307" max="2307" width="29.28515625" customWidth="1"/>
    <col min="2308" max="2308" width="11" customWidth="1"/>
    <col min="2310" max="2310" width="11.5703125" customWidth="1"/>
    <col min="2314" max="2314" width="11.42578125" customWidth="1"/>
    <col min="2315" max="2315" width="7.7109375" customWidth="1"/>
    <col min="2316" max="2319" width="10" customWidth="1"/>
    <col min="2326" max="2326" width="12" customWidth="1"/>
    <col min="2327" max="2327" width="12.28515625" customWidth="1"/>
    <col min="2328" max="2331" width="11.140625" customWidth="1"/>
    <col min="2332" max="2332" width="12" customWidth="1"/>
    <col min="2562" max="2562" width="4.7109375" customWidth="1"/>
    <col min="2563" max="2563" width="29.28515625" customWidth="1"/>
    <col min="2564" max="2564" width="11" customWidth="1"/>
    <col min="2566" max="2566" width="11.5703125" customWidth="1"/>
    <col min="2570" max="2570" width="11.42578125" customWidth="1"/>
    <col min="2571" max="2571" width="7.7109375" customWidth="1"/>
    <col min="2572" max="2575" width="10" customWidth="1"/>
    <col min="2582" max="2582" width="12" customWidth="1"/>
    <col min="2583" max="2583" width="12.28515625" customWidth="1"/>
    <col min="2584" max="2587" width="11.140625" customWidth="1"/>
    <col min="2588" max="2588" width="12" customWidth="1"/>
    <col min="2818" max="2818" width="4.7109375" customWidth="1"/>
    <col min="2819" max="2819" width="29.28515625" customWidth="1"/>
    <col min="2820" max="2820" width="11" customWidth="1"/>
    <col min="2822" max="2822" width="11.5703125" customWidth="1"/>
    <col min="2826" max="2826" width="11.42578125" customWidth="1"/>
    <col min="2827" max="2827" width="7.7109375" customWidth="1"/>
    <col min="2828" max="2831" width="10" customWidth="1"/>
    <col min="2838" max="2838" width="12" customWidth="1"/>
    <col min="2839" max="2839" width="12.28515625" customWidth="1"/>
    <col min="2840" max="2843" width="11.140625" customWidth="1"/>
    <col min="2844" max="2844" width="12" customWidth="1"/>
    <col min="3074" max="3074" width="4.7109375" customWidth="1"/>
    <col min="3075" max="3075" width="29.28515625" customWidth="1"/>
    <col min="3076" max="3076" width="11" customWidth="1"/>
    <col min="3078" max="3078" width="11.5703125" customWidth="1"/>
    <col min="3082" max="3082" width="11.42578125" customWidth="1"/>
    <col min="3083" max="3083" width="7.7109375" customWidth="1"/>
    <col min="3084" max="3087" width="10" customWidth="1"/>
    <col min="3094" max="3094" width="12" customWidth="1"/>
    <col min="3095" max="3095" width="12.28515625" customWidth="1"/>
    <col min="3096" max="3099" width="11.140625" customWidth="1"/>
    <col min="3100" max="3100" width="12" customWidth="1"/>
    <col min="3330" max="3330" width="4.7109375" customWidth="1"/>
    <col min="3331" max="3331" width="29.28515625" customWidth="1"/>
    <col min="3332" max="3332" width="11" customWidth="1"/>
    <col min="3334" max="3334" width="11.5703125" customWidth="1"/>
    <col min="3338" max="3338" width="11.42578125" customWidth="1"/>
    <col min="3339" max="3339" width="7.7109375" customWidth="1"/>
    <col min="3340" max="3343" width="10" customWidth="1"/>
    <col min="3350" max="3350" width="12" customWidth="1"/>
    <col min="3351" max="3351" width="12.28515625" customWidth="1"/>
    <col min="3352" max="3355" width="11.140625" customWidth="1"/>
    <col min="3356" max="3356" width="12" customWidth="1"/>
    <col min="3586" max="3586" width="4.7109375" customWidth="1"/>
    <col min="3587" max="3587" width="29.28515625" customWidth="1"/>
    <col min="3588" max="3588" width="11" customWidth="1"/>
    <col min="3590" max="3590" width="11.5703125" customWidth="1"/>
    <col min="3594" max="3594" width="11.42578125" customWidth="1"/>
    <col min="3595" max="3595" width="7.7109375" customWidth="1"/>
    <col min="3596" max="3599" width="10" customWidth="1"/>
    <col min="3606" max="3606" width="12" customWidth="1"/>
    <col min="3607" max="3607" width="12.28515625" customWidth="1"/>
    <col min="3608" max="3611" width="11.140625" customWidth="1"/>
    <col min="3612" max="3612" width="12" customWidth="1"/>
    <col min="3842" max="3842" width="4.7109375" customWidth="1"/>
    <col min="3843" max="3843" width="29.28515625" customWidth="1"/>
    <col min="3844" max="3844" width="11" customWidth="1"/>
    <col min="3846" max="3846" width="11.5703125" customWidth="1"/>
    <col min="3850" max="3850" width="11.42578125" customWidth="1"/>
    <col min="3851" max="3851" width="7.7109375" customWidth="1"/>
    <col min="3852" max="3855" width="10" customWidth="1"/>
    <col min="3862" max="3862" width="12" customWidth="1"/>
    <col min="3863" max="3863" width="12.28515625" customWidth="1"/>
    <col min="3864" max="3867" width="11.140625" customWidth="1"/>
    <col min="3868" max="3868" width="12" customWidth="1"/>
    <col min="4098" max="4098" width="4.7109375" customWidth="1"/>
    <col min="4099" max="4099" width="29.28515625" customWidth="1"/>
    <col min="4100" max="4100" width="11" customWidth="1"/>
    <col min="4102" max="4102" width="11.5703125" customWidth="1"/>
    <col min="4106" max="4106" width="11.42578125" customWidth="1"/>
    <col min="4107" max="4107" width="7.7109375" customWidth="1"/>
    <col min="4108" max="4111" width="10" customWidth="1"/>
    <col min="4118" max="4118" width="12" customWidth="1"/>
    <col min="4119" max="4119" width="12.28515625" customWidth="1"/>
    <col min="4120" max="4123" width="11.140625" customWidth="1"/>
    <col min="4124" max="4124" width="12" customWidth="1"/>
    <col min="4354" max="4354" width="4.7109375" customWidth="1"/>
    <col min="4355" max="4355" width="29.28515625" customWidth="1"/>
    <col min="4356" max="4356" width="11" customWidth="1"/>
    <col min="4358" max="4358" width="11.5703125" customWidth="1"/>
    <col min="4362" max="4362" width="11.42578125" customWidth="1"/>
    <col min="4363" max="4363" width="7.7109375" customWidth="1"/>
    <col min="4364" max="4367" width="10" customWidth="1"/>
    <col min="4374" max="4374" width="12" customWidth="1"/>
    <col min="4375" max="4375" width="12.28515625" customWidth="1"/>
    <col min="4376" max="4379" width="11.140625" customWidth="1"/>
    <col min="4380" max="4380" width="12" customWidth="1"/>
    <col min="4610" max="4610" width="4.7109375" customWidth="1"/>
    <col min="4611" max="4611" width="29.28515625" customWidth="1"/>
    <col min="4612" max="4612" width="11" customWidth="1"/>
    <col min="4614" max="4614" width="11.5703125" customWidth="1"/>
    <col min="4618" max="4618" width="11.42578125" customWidth="1"/>
    <col min="4619" max="4619" width="7.7109375" customWidth="1"/>
    <col min="4620" max="4623" width="10" customWidth="1"/>
    <col min="4630" max="4630" width="12" customWidth="1"/>
    <col min="4631" max="4631" width="12.28515625" customWidth="1"/>
    <col min="4632" max="4635" width="11.140625" customWidth="1"/>
    <col min="4636" max="4636" width="12" customWidth="1"/>
    <col min="4866" max="4866" width="4.7109375" customWidth="1"/>
    <col min="4867" max="4867" width="29.28515625" customWidth="1"/>
    <col min="4868" max="4868" width="11" customWidth="1"/>
    <col min="4870" max="4870" width="11.5703125" customWidth="1"/>
    <col min="4874" max="4874" width="11.42578125" customWidth="1"/>
    <col min="4875" max="4875" width="7.7109375" customWidth="1"/>
    <col min="4876" max="4879" width="10" customWidth="1"/>
    <col min="4886" max="4886" width="12" customWidth="1"/>
    <col min="4887" max="4887" width="12.28515625" customWidth="1"/>
    <col min="4888" max="4891" width="11.140625" customWidth="1"/>
    <col min="4892" max="4892" width="12" customWidth="1"/>
    <col min="5122" max="5122" width="4.7109375" customWidth="1"/>
    <col min="5123" max="5123" width="29.28515625" customWidth="1"/>
    <col min="5124" max="5124" width="11" customWidth="1"/>
    <col min="5126" max="5126" width="11.5703125" customWidth="1"/>
    <col min="5130" max="5130" width="11.42578125" customWidth="1"/>
    <col min="5131" max="5131" width="7.7109375" customWidth="1"/>
    <col min="5132" max="5135" width="10" customWidth="1"/>
    <col min="5142" max="5142" width="12" customWidth="1"/>
    <col min="5143" max="5143" width="12.28515625" customWidth="1"/>
    <col min="5144" max="5147" width="11.140625" customWidth="1"/>
    <col min="5148" max="5148" width="12" customWidth="1"/>
    <col min="5378" max="5378" width="4.7109375" customWidth="1"/>
    <col min="5379" max="5379" width="29.28515625" customWidth="1"/>
    <col min="5380" max="5380" width="11" customWidth="1"/>
    <col min="5382" max="5382" width="11.5703125" customWidth="1"/>
    <col min="5386" max="5386" width="11.42578125" customWidth="1"/>
    <col min="5387" max="5387" width="7.7109375" customWidth="1"/>
    <col min="5388" max="5391" width="10" customWidth="1"/>
    <col min="5398" max="5398" width="12" customWidth="1"/>
    <col min="5399" max="5399" width="12.28515625" customWidth="1"/>
    <col min="5400" max="5403" width="11.140625" customWidth="1"/>
    <col min="5404" max="5404" width="12" customWidth="1"/>
    <col min="5634" max="5634" width="4.7109375" customWidth="1"/>
    <col min="5635" max="5635" width="29.28515625" customWidth="1"/>
    <col min="5636" max="5636" width="11" customWidth="1"/>
    <col min="5638" max="5638" width="11.5703125" customWidth="1"/>
    <col min="5642" max="5642" width="11.42578125" customWidth="1"/>
    <col min="5643" max="5643" width="7.7109375" customWidth="1"/>
    <col min="5644" max="5647" width="10" customWidth="1"/>
    <col min="5654" max="5654" width="12" customWidth="1"/>
    <col min="5655" max="5655" width="12.28515625" customWidth="1"/>
    <col min="5656" max="5659" width="11.140625" customWidth="1"/>
    <col min="5660" max="5660" width="12" customWidth="1"/>
    <col min="5890" max="5890" width="4.7109375" customWidth="1"/>
    <col min="5891" max="5891" width="29.28515625" customWidth="1"/>
    <col min="5892" max="5892" width="11" customWidth="1"/>
    <col min="5894" max="5894" width="11.5703125" customWidth="1"/>
    <col min="5898" max="5898" width="11.42578125" customWidth="1"/>
    <col min="5899" max="5899" width="7.7109375" customWidth="1"/>
    <col min="5900" max="5903" width="10" customWidth="1"/>
    <col min="5910" max="5910" width="12" customWidth="1"/>
    <col min="5911" max="5911" width="12.28515625" customWidth="1"/>
    <col min="5912" max="5915" width="11.140625" customWidth="1"/>
    <col min="5916" max="5916" width="12" customWidth="1"/>
    <col min="6146" max="6146" width="4.7109375" customWidth="1"/>
    <col min="6147" max="6147" width="29.28515625" customWidth="1"/>
    <col min="6148" max="6148" width="11" customWidth="1"/>
    <col min="6150" max="6150" width="11.5703125" customWidth="1"/>
    <col min="6154" max="6154" width="11.42578125" customWidth="1"/>
    <col min="6155" max="6155" width="7.7109375" customWidth="1"/>
    <col min="6156" max="6159" width="10" customWidth="1"/>
    <col min="6166" max="6166" width="12" customWidth="1"/>
    <col min="6167" max="6167" width="12.28515625" customWidth="1"/>
    <col min="6168" max="6171" width="11.140625" customWidth="1"/>
    <col min="6172" max="6172" width="12" customWidth="1"/>
    <col min="6402" max="6402" width="4.7109375" customWidth="1"/>
    <col min="6403" max="6403" width="29.28515625" customWidth="1"/>
    <col min="6404" max="6404" width="11" customWidth="1"/>
    <col min="6406" max="6406" width="11.5703125" customWidth="1"/>
    <col min="6410" max="6410" width="11.42578125" customWidth="1"/>
    <col min="6411" max="6411" width="7.7109375" customWidth="1"/>
    <col min="6412" max="6415" width="10" customWidth="1"/>
    <col min="6422" max="6422" width="12" customWidth="1"/>
    <col min="6423" max="6423" width="12.28515625" customWidth="1"/>
    <col min="6424" max="6427" width="11.140625" customWidth="1"/>
    <col min="6428" max="6428" width="12" customWidth="1"/>
    <col min="6658" max="6658" width="4.7109375" customWidth="1"/>
    <col min="6659" max="6659" width="29.28515625" customWidth="1"/>
    <col min="6660" max="6660" width="11" customWidth="1"/>
    <col min="6662" max="6662" width="11.5703125" customWidth="1"/>
    <col min="6666" max="6666" width="11.42578125" customWidth="1"/>
    <col min="6667" max="6667" width="7.7109375" customWidth="1"/>
    <col min="6668" max="6671" width="10" customWidth="1"/>
    <col min="6678" max="6678" width="12" customWidth="1"/>
    <col min="6679" max="6679" width="12.28515625" customWidth="1"/>
    <col min="6680" max="6683" width="11.140625" customWidth="1"/>
    <col min="6684" max="6684" width="12" customWidth="1"/>
    <col min="6914" max="6914" width="4.7109375" customWidth="1"/>
    <col min="6915" max="6915" width="29.28515625" customWidth="1"/>
    <col min="6916" max="6916" width="11" customWidth="1"/>
    <col min="6918" max="6918" width="11.5703125" customWidth="1"/>
    <col min="6922" max="6922" width="11.42578125" customWidth="1"/>
    <col min="6923" max="6923" width="7.7109375" customWidth="1"/>
    <col min="6924" max="6927" width="10" customWidth="1"/>
    <col min="6934" max="6934" width="12" customWidth="1"/>
    <col min="6935" max="6935" width="12.28515625" customWidth="1"/>
    <col min="6936" max="6939" width="11.140625" customWidth="1"/>
    <col min="6940" max="6940" width="12" customWidth="1"/>
    <col min="7170" max="7170" width="4.7109375" customWidth="1"/>
    <col min="7171" max="7171" width="29.28515625" customWidth="1"/>
    <col min="7172" max="7172" width="11" customWidth="1"/>
    <col min="7174" max="7174" width="11.5703125" customWidth="1"/>
    <col min="7178" max="7178" width="11.42578125" customWidth="1"/>
    <col min="7179" max="7179" width="7.7109375" customWidth="1"/>
    <col min="7180" max="7183" width="10" customWidth="1"/>
    <col min="7190" max="7190" width="12" customWidth="1"/>
    <col min="7191" max="7191" width="12.28515625" customWidth="1"/>
    <col min="7192" max="7195" width="11.140625" customWidth="1"/>
    <col min="7196" max="7196" width="12" customWidth="1"/>
    <col min="7426" max="7426" width="4.7109375" customWidth="1"/>
    <col min="7427" max="7427" width="29.28515625" customWidth="1"/>
    <col min="7428" max="7428" width="11" customWidth="1"/>
    <col min="7430" max="7430" width="11.5703125" customWidth="1"/>
    <col min="7434" max="7434" width="11.42578125" customWidth="1"/>
    <col min="7435" max="7435" width="7.7109375" customWidth="1"/>
    <col min="7436" max="7439" width="10" customWidth="1"/>
    <col min="7446" max="7446" width="12" customWidth="1"/>
    <col min="7447" max="7447" width="12.28515625" customWidth="1"/>
    <col min="7448" max="7451" width="11.140625" customWidth="1"/>
    <col min="7452" max="7452" width="12" customWidth="1"/>
    <col min="7682" max="7682" width="4.7109375" customWidth="1"/>
    <col min="7683" max="7683" width="29.28515625" customWidth="1"/>
    <col min="7684" max="7684" width="11" customWidth="1"/>
    <col min="7686" max="7686" width="11.5703125" customWidth="1"/>
    <col min="7690" max="7690" width="11.42578125" customWidth="1"/>
    <col min="7691" max="7691" width="7.7109375" customWidth="1"/>
    <col min="7692" max="7695" width="10" customWidth="1"/>
    <col min="7702" max="7702" width="12" customWidth="1"/>
    <col min="7703" max="7703" width="12.28515625" customWidth="1"/>
    <col min="7704" max="7707" width="11.140625" customWidth="1"/>
    <col min="7708" max="7708" width="12" customWidth="1"/>
    <col min="7938" max="7938" width="4.7109375" customWidth="1"/>
    <col min="7939" max="7939" width="29.28515625" customWidth="1"/>
    <col min="7940" max="7940" width="11" customWidth="1"/>
    <col min="7942" max="7942" width="11.5703125" customWidth="1"/>
    <col min="7946" max="7946" width="11.42578125" customWidth="1"/>
    <col min="7947" max="7947" width="7.7109375" customWidth="1"/>
    <col min="7948" max="7951" width="10" customWidth="1"/>
    <col min="7958" max="7958" width="12" customWidth="1"/>
    <col min="7959" max="7959" width="12.28515625" customWidth="1"/>
    <col min="7960" max="7963" width="11.140625" customWidth="1"/>
    <col min="7964" max="7964" width="12" customWidth="1"/>
    <col min="8194" max="8194" width="4.7109375" customWidth="1"/>
    <col min="8195" max="8195" width="29.28515625" customWidth="1"/>
    <col min="8196" max="8196" width="11" customWidth="1"/>
    <col min="8198" max="8198" width="11.5703125" customWidth="1"/>
    <col min="8202" max="8202" width="11.42578125" customWidth="1"/>
    <col min="8203" max="8203" width="7.7109375" customWidth="1"/>
    <col min="8204" max="8207" width="10" customWidth="1"/>
    <col min="8214" max="8214" width="12" customWidth="1"/>
    <col min="8215" max="8215" width="12.28515625" customWidth="1"/>
    <col min="8216" max="8219" width="11.140625" customWidth="1"/>
    <col min="8220" max="8220" width="12" customWidth="1"/>
    <col min="8450" max="8450" width="4.7109375" customWidth="1"/>
    <col min="8451" max="8451" width="29.28515625" customWidth="1"/>
    <col min="8452" max="8452" width="11" customWidth="1"/>
    <col min="8454" max="8454" width="11.5703125" customWidth="1"/>
    <col min="8458" max="8458" width="11.42578125" customWidth="1"/>
    <col min="8459" max="8459" width="7.7109375" customWidth="1"/>
    <col min="8460" max="8463" width="10" customWidth="1"/>
    <col min="8470" max="8470" width="12" customWidth="1"/>
    <col min="8471" max="8471" width="12.28515625" customWidth="1"/>
    <col min="8472" max="8475" width="11.140625" customWidth="1"/>
    <col min="8476" max="8476" width="12" customWidth="1"/>
    <col min="8706" max="8706" width="4.7109375" customWidth="1"/>
    <col min="8707" max="8707" width="29.28515625" customWidth="1"/>
    <col min="8708" max="8708" width="11" customWidth="1"/>
    <col min="8710" max="8710" width="11.5703125" customWidth="1"/>
    <col min="8714" max="8714" width="11.42578125" customWidth="1"/>
    <col min="8715" max="8715" width="7.7109375" customWidth="1"/>
    <col min="8716" max="8719" width="10" customWidth="1"/>
    <col min="8726" max="8726" width="12" customWidth="1"/>
    <col min="8727" max="8727" width="12.28515625" customWidth="1"/>
    <col min="8728" max="8731" width="11.140625" customWidth="1"/>
    <col min="8732" max="8732" width="12" customWidth="1"/>
    <col min="8962" max="8962" width="4.7109375" customWidth="1"/>
    <col min="8963" max="8963" width="29.28515625" customWidth="1"/>
    <col min="8964" max="8964" width="11" customWidth="1"/>
    <col min="8966" max="8966" width="11.5703125" customWidth="1"/>
    <col min="8970" max="8970" width="11.42578125" customWidth="1"/>
    <col min="8971" max="8971" width="7.7109375" customWidth="1"/>
    <col min="8972" max="8975" width="10" customWidth="1"/>
    <col min="8982" max="8982" width="12" customWidth="1"/>
    <col min="8983" max="8983" width="12.28515625" customWidth="1"/>
    <col min="8984" max="8987" width="11.140625" customWidth="1"/>
    <col min="8988" max="8988" width="12" customWidth="1"/>
    <col min="9218" max="9218" width="4.7109375" customWidth="1"/>
    <col min="9219" max="9219" width="29.28515625" customWidth="1"/>
    <col min="9220" max="9220" width="11" customWidth="1"/>
    <col min="9222" max="9222" width="11.5703125" customWidth="1"/>
    <col min="9226" max="9226" width="11.42578125" customWidth="1"/>
    <col min="9227" max="9227" width="7.7109375" customWidth="1"/>
    <col min="9228" max="9231" width="10" customWidth="1"/>
    <col min="9238" max="9238" width="12" customWidth="1"/>
    <col min="9239" max="9239" width="12.28515625" customWidth="1"/>
    <col min="9240" max="9243" width="11.140625" customWidth="1"/>
    <col min="9244" max="9244" width="12" customWidth="1"/>
    <col min="9474" max="9474" width="4.7109375" customWidth="1"/>
    <col min="9475" max="9475" width="29.28515625" customWidth="1"/>
    <col min="9476" max="9476" width="11" customWidth="1"/>
    <col min="9478" max="9478" width="11.5703125" customWidth="1"/>
    <col min="9482" max="9482" width="11.42578125" customWidth="1"/>
    <col min="9483" max="9483" width="7.7109375" customWidth="1"/>
    <col min="9484" max="9487" width="10" customWidth="1"/>
    <col min="9494" max="9494" width="12" customWidth="1"/>
    <col min="9495" max="9495" width="12.28515625" customWidth="1"/>
    <col min="9496" max="9499" width="11.140625" customWidth="1"/>
    <col min="9500" max="9500" width="12" customWidth="1"/>
    <col min="9730" max="9730" width="4.7109375" customWidth="1"/>
    <col min="9731" max="9731" width="29.28515625" customWidth="1"/>
    <col min="9732" max="9732" width="11" customWidth="1"/>
    <col min="9734" max="9734" width="11.5703125" customWidth="1"/>
    <col min="9738" max="9738" width="11.42578125" customWidth="1"/>
    <col min="9739" max="9739" width="7.7109375" customWidth="1"/>
    <col min="9740" max="9743" width="10" customWidth="1"/>
    <col min="9750" max="9750" width="12" customWidth="1"/>
    <col min="9751" max="9751" width="12.28515625" customWidth="1"/>
    <col min="9752" max="9755" width="11.140625" customWidth="1"/>
    <col min="9756" max="9756" width="12" customWidth="1"/>
    <col min="9986" max="9986" width="4.7109375" customWidth="1"/>
    <col min="9987" max="9987" width="29.28515625" customWidth="1"/>
    <col min="9988" max="9988" width="11" customWidth="1"/>
    <col min="9990" max="9990" width="11.5703125" customWidth="1"/>
    <col min="9994" max="9994" width="11.42578125" customWidth="1"/>
    <col min="9995" max="9995" width="7.7109375" customWidth="1"/>
    <col min="9996" max="9999" width="10" customWidth="1"/>
    <col min="10006" max="10006" width="12" customWidth="1"/>
    <col min="10007" max="10007" width="12.28515625" customWidth="1"/>
    <col min="10008" max="10011" width="11.140625" customWidth="1"/>
    <col min="10012" max="10012" width="12" customWidth="1"/>
    <col min="10242" max="10242" width="4.7109375" customWidth="1"/>
    <col min="10243" max="10243" width="29.28515625" customWidth="1"/>
    <col min="10244" max="10244" width="11" customWidth="1"/>
    <col min="10246" max="10246" width="11.5703125" customWidth="1"/>
    <col min="10250" max="10250" width="11.42578125" customWidth="1"/>
    <col min="10251" max="10251" width="7.7109375" customWidth="1"/>
    <col min="10252" max="10255" width="10" customWidth="1"/>
    <col min="10262" max="10262" width="12" customWidth="1"/>
    <col min="10263" max="10263" width="12.28515625" customWidth="1"/>
    <col min="10264" max="10267" width="11.140625" customWidth="1"/>
    <col min="10268" max="10268" width="12" customWidth="1"/>
    <col min="10498" max="10498" width="4.7109375" customWidth="1"/>
    <col min="10499" max="10499" width="29.28515625" customWidth="1"/>
    <col min="10500" max="10500" width="11" customWidth="1"/>
    <col min="10502" max="10502" width="11.5703125" customWidth="1"/>
    <col min="10506" max="10506" width="11.42578125" customWidth="1"/>
    <col min="10507" max="10507" width="7.7109375" customWidth="1"/>
    <col min="10508" max="10511" width="10" customWidth="1"/>
    <col min="10518" max="10518" width="12" customWidth="1"/>
    <col min="10519" max="10519" width="12.28515625" customWidth="1"/>
    <col min="10520" max="10523" width="11.140625" customWidth="1"/>
    <col min="10524" max="10524" width="12" customWidth="1"/>
    <col min="10754" max="10754" width="4.7109375" customWidth="1"/>
    <col min="10755" max="10755" width="29.28515625" customWidth="1"/>
    <col min="10756" max="10756" width="11" customWidth="1"/>
    <col min="10758" max="10758" width="11.5703125" customWidth="1"/>
    <col min="10762" max="10762" width="11.42578125" customWidth="1"/>
    <col min="10763" max="10763" width="7.7109375" customWidth="1"/>
    <col min="10764" max="10767" width="10" customWidth="1"/>
    <col min="10774" max="10774" width="12" customWidth="1"/>
    <col min="10775" max="10775" width="12.28515625" customWidth="1"/>
    <col min="10776" max="10779" width="11.140625" customWidth="1"/>
    <col min="10780" max="10780" width="12" customWidth="1"/>
    <col min="11010" max="11010" width="4.7109375" customWidth="1"/>
    <col min="11011" max="11011" width="29.28515625" customWidth="1"/>
    <col min="11012" max="11012" width="11" customWidth="1"/>
    <col min="11014" max="11014" width="11.5703125" customWidth="1"/>
    <col min="11018" max="11018" width="11.42578125" customWidth="1"/>
    <col min="11019" max="11019" width="7.7109375" customWidth="1"/>
    <col min="11020" max="11023" width="10" customWidth="1"/>
    <col min="11030" max="11030" width="12" customWidth="1"/>
    <col min="11031" max="11031" width="12.28515625" customWidth="1"/>
    <col min="11032" max="11035" width="11.140625" customWidth="1"/>
    <col min="11036" max="11036" width="12" customWidth="1"/>
    <col min="11266" max="11266" width="4.7109375" customWidth="1"/>
    <col min="11267" max="11267" width="29.28515625" customWidth="1"/>
    <col min="11268" max="11268" width="11" customWidth="1"/>
    <col min="11270" max="11270" width="11.5703125" customWidth="1"/>
    <col min="11274" max="11274" width="11.42578125" customWidth="1"/>
    <col min="11275" max="11275" width="7.7109375" customWidth="1"/>
    <col min="11276" max="11279" width="10" customWidth="1"/>
    <col min="11286" max="11286" width="12" customWidth="1"/>
    <col min="11287" max="11287" width="12.28515625" customWidth="1"/>
    <col min="11288" max="11291" width="11.140625" customWidth="1"/>
    <col min="11292" max="11292" width="12" customWidth="1"/>
    <col min="11522" max="11522" width="4.7109375" customWidth="1"/>
    <col min="11523" max="11523" width="29.28515625" customWidth="1"/>
    <col min="11524" max="11524" width="11" customWidth="1"/>
    <col min="11526" max="11526" width="11.5703125" customWidth="1"/>
    <col min="11530" max="11530" width="11.42578125" customWidth="1"/>
    <col min="11531" max="11531" width="7.7109375" customWidth="1"/>
    <col min="11532" max="11535" width="10" customWidth="1"/>
    <col min="11542" max="11542" width="12" customWidth="1"/>
    <col min="11543" max="11543" width="12.28515625" customWidth="1"/>
    <col min="11544" max="11547" width="11.140625" customWidth="1"/>
    <col min="11548" max="11548" width="12" customWidth="1"/>
    <col min="11778" max="11778" width="4.7109375" customWidth="1"/>
    <col min="11779" max="11779" width="29.28515625" customWidth="1"/>
    <col min="11780" max="11780" width="11" customWidth="1"/>
    <col min="11782" max="11782" width="11.5703125" customWidth="1"/>
    <col min="11786" max="11786" width="11.42578125" customWidth="1"/>
    <col min="11787" max="11787" width="7.7109375" customWidth="1"/>
    <col min="11788" max="11791" width="10" customWidth="1"/>
    <col min="11798" max="11798" width="12" customWidth="1"/>
    <col min="11799" max="11799" width="12.28515625" customWidth="1"/>
    <col min="11800" max="11803" width="11.140625" customWidth="1"/>
    <col min="11804" max="11804" width="12" customWidth="1"/>
    <col min="12034" max="12034" width="4.7109375" customWidth="1"/>
    <col min="12035" max="12035" width="29.28515625" customWidth="1"/>
    <col min="12036" max="12036" width="11" customWidth="1"/>
    <col min="12038" max="12038" width="11.5703125" customWidth="1"/>
    <col min="12042" max="12042" width="11.42578125" customWidth="1"/>
    <col min="12043" max="12043" width="7.7109375" customWidth="1"/>
    <col min="12044" max="12047" width="10" customWidth="1"/>
    <col min="12054" max="12054" width="12" customWidth="1"/>
    <col min="12055" max="12055" width="12.28515625" customWidth="1"/>
    <col min="12056" max="12059" width="11.140625" customWidth="1"/>
    <col min="12060" max="12060" width="12" customWidth="1"/>
    <col min="12290" max="12290" width="4.7109375" customWidth="1"/>
    <col min="12291" max="12291" width="29.28515625" customWidth="1"/>
    <col min="12292" max="12292" width="11" customWidth="1"/>
    <col min="12294" max="12294" width="11.5703125" customWidth="1"/>
    <col min="12298" max="12298" width="11.42578125" customWidth="1"/>
    <col min="12299" max="12299" width="7.7109375" customWidth="1"/>
    <col min="12300" max="12303" width="10" customWidth="1"/>
    <col min="12310" max="12310" width="12" customWidth="1"/>
    <col min="12311" max="12311" width="12.28515625" customWidth="1"/>
    <col min="12312" max="12315" width="11.140625" customWidth="1"/>
    <col min="12316" max="12316" width="12" customWidth="1"/>
    <col min="12546" max="12546" width="4.7109375" customWidth="1"/>
    <col min="12547" max="12547" width="29.28515625" customWidth="1"/>
    <col min="12548" max="12548" width="11" customWidth="1"/>
    <col min="12550" max="12550" width="11.5703125" customWidth="1"/>
    <col min="12554" max="12554" width="11.42578125" customWidth="1"/>
    <col min="12555" max="12555" width="7.7109375" customWidth="1"/>
    <col min="12556" max="12559" width="10" customWidth="1"/>
    <col min="12566" max="12566" width="12" customWidth="1"/>
    <col min="12567" max="12567" width="12.28515625" customWidth="1"/>
    <col min="12568" max="12571" width="11.140625" customWidth="1"/>
    <col min="12572" max="12572" width="12" customWidth="1"/>
    <col min="12802" max="12802" width="4.7109375" customWidth="1"/>
    <col min="12803" max="12803" width="29.28515625" customWidth="1"/>
    <col min="12804" max="12804" width="11" customWidth="1"/>
    <col min="12806" max="12806" width="11.5703125" customWidth="1"/>
    <col min="12810" max="12810" width="11.42578125" customWidth="1"/>
    <col min="12811" max="12811" width="7.7109375" customWidth="1"/>
    <col min="12812" max="12815" width="10" customWidth="1"/>
    <col min="12822" max="12822" width="12" customWidth="1"/>
    <col min="12823" max="12823" width="12.28515625" customWidth="1"/>
    <col min="12824" max="12827" width="11.140625" customWidth="1"/>
    <col min="12828" max="12828" width="12" customWidth="1"/>
    <col min="13058" max="13058" width="4.7109375" customWidth="1"/>
    <col min="13059" max="13059" width="29.28515625" customWidth="1"/>
    <col min="13060" max="13060" width="11" customWidth="1"/>
    <col min="13062" max="13062" width="11.5703125" customWidth="1"/>
    <col min="13066" max="13066" width="11.42578125" customWidth="1"/>
    <col min="13067" max="13067" width="7.7109375" customWidth="1"/>
    <col min="13068" max="13071" width="10" customWidth="1"/>
    <col min="13078" max="13078" width="12" customWidth="1"/>
    <col min="13079" max="13079" width="12.28515625" customWidth="1"/>
    <col min="13080" max="13083" width="11.140625" customWidth="1"/>
    <col min="13084" max="13084" width="12" customWidth="1"/>
    <col min="13314" max="13314" width="4.7109375" customWidth="1"/>
    <col min="13315" max="13315" width="29.28515625" customWidth="1"/>
    <col min="13316" max="13316" width="11" customWidth="1"/>
    <col min="13318" max="13318" width="11.5703125" customWidth="1"/>
    <col min="13322" max="13322" width="11.42578125" customWidth="1"/>
    <col min="13323" max="13323" width="7.7109375" customWidth="1"/>
    <col min="13324" max="13327" width="10" customWidth="1"/>
    <col min="13334" max="13334" width="12" customWidth="1"/>
    <col min="13335" max="13335" width="12.28515625" customWidth="1"/>
    <col min="13336" max="13339" width="11.140625" customWidth="1"/>
    <col min="13340" max="13340" width="12" customWidth="1"/>
    <col min="13570" max="13570" width="4.7109375" customWidth="1"/>
    <col min="13571" max="13571" width="29.28515625" customWidth="1"/>
    <col min="13572" max="13572" width="11" customWidth="1"/>
    <col min="13574" max="13574" width="11.5703125" customWidth="1"/>
    <col min="13578" max="13578" width="11.42578125" customWidth="1"/>
    <col min="13579" max="13579" width="7.7109375" customWidth="1"/>
    <col min="13580" max="13583" width="10" customWidth="1"/>
    <col min="13590" max="13590" width="12" customWidth="1"/>
    <col min="13591" max="13591" width="12.28515625" customWidth="1"/>
    <col min="13592" max="13595" width="11.140625" customWidth="1"/>
    <col min="13596" max="13596" width="12" customWidth="1"/>
    <col min="13826" max="13826" width="4.7109375" customWidth="1"/>
    <col min="13827" max="13827" width="29.28515625" customWidth="1"/>
    <col min="13828" max="13828" width="11" customWidth="1"/>
    <col min="13830" max="13830" width="11.5703125" customWidth="1"/>
    <col min="13834" max="13834" width="11.42578125" customWidth="1"/>
    <col min="13835" max="13835" width="7.7109375" customWidth="1"/>
    <col min="13836" max="13839" width="10" customWidth="1"/>
    <col min="13846" max="13846" width="12" customWidth="1"/>
    <col min="13847" max="13847" width="12.28515625" customWidth="1"/>
    <col min="13848" max="13851" width="11.140625" customWidth="1"/>
    <col min="13852" max="13852" width="12" customWidth="1"/>
    <col min="14082" max="14082" width="4.7109375" customWidth="1"/>
    <col min="14083" max="14083" width="29.28515625" customWidth="1"/>
    <col min="14084" max="14084" width="11" customWidth="1"/>
    <col min="14086" max="14086" width="11.5703125" customWidth="1"/>
    <col min="14090" max="14090" width="11.42578125" customWidth="1"/>
    <col min="14091" max="14091" width="7.7109375" customWidth="1"/>
    <col min="14092" max="14095" width="10" customWidth="1"/>
    <col min="14102" max="14102" width="12" customWidth="1"/>
    <col min="14103" max="14103" width="12.28515625" customWidth="1"/>
    <col min="14104" max="14107" width="11.140625" customWidth="1"/>
    <col min="14108" max="14108" width="12" customWidth="1"/>
    <col min="14338" max="14338" width="4.7109375" customWidth="1"/>
    <col min="14339" max="14339" width="29.28515625" customWidth="1"/>
    <col min="14340" max="14340" width="11" customWidth="1"/>
    <col min="14342" max="14342" width="11.5703125" customWidth="1"/>
    <col min="14346" max="14346" width="11.42578125" customWidth="1"/>
    <col min="14347" max="14347" width="7.7109375" customWidth="1"/>
    <col min="14348" max="14351" width="10" customWidth="1"/>
    <col min="14358" max="14358" width="12" customWidth="1"/>
    <col min="14359" max="14359" width="12.28515625" customWidth="1"/>
    <col min="14360" max="14363" width="11.140625" customWidth="1"/>
    <col min="14364" max="14364" width="12" customWidth="1"/>
    <col min="14594" max="14594" width="4.7109375" customWidth="1"/>
    <col min="14595" max="14595" width="29.28515625" customWidth="1"/>
    <col min="14596" max="14596" width="11" customWidth="1"/>
    <col min="14598" max="14598" width="11.5703125" customWidth="1"/>
    <col min="14602" max="14602" width="11.42578125" customWidth="1"/>
    <col min="14603" max="14603" width="7.7109375" customWidth="1"/>
    <col min="14604" max="14607" width="10" customWidth="1"/>
    <col min="14614" max="14614" width="12" customWidth="1"/>
    <col min="14615" max="14615" width="12.28515625" customWidth="1"/>
    <col min="14616" max="14619" width="11.140625" customWidth="1"/>
    <col min="14620" max="14620" width="12" customWidth="1"/>
    <col min="14850" max="14850" width="4.7109375" customWidth="1"/>
    <col min="14851" max="14851" width="29.28515625" customWidth="1"/>
    <col min="14852" max="14852" width="11" customWidth="1"/>
    <col min="14854" max="14854" width="11.5703125" customWidth="1"/>
    <col min="14858" max="14858" width="11.42578125" customWidth="1"/>
    <col min="14859" max="14859" width="7.7109375" customWidth="1"/>
    <col min="14860" max="14863" width="10" customWidth="1"/>
    <col min="14870" max="14870" width="12" customWidth="1"/>
    <col min="14871" max="14871" width="12.28515625" customWidth="1"/>
    <col min="14872" max="14875" width="11.140625" customWidth="1"/>
    <col min="14876" max="14876" width="12" customWidth="1"/>
    <col min="15106" max="15106" width="4.7109375" customWidth="1"/>
    <col min="15107" max="15107" width="29.28515625" customWidth="1"/>
    <col min="15108" max="15108" width="11" customWidth="1"/>
    <col min="15110" max="15110" width="11.5703125" customWidth="1"/>
    <col min="15114" max="15114" width="11.42578125" customWidth="1"/>
    <col min="15115" max="15115" width="7.7109375" customWidth="1"/>
    <col min="15116" max="15119" width="10" customWidth="1"/>
    <col min="15126" max="15126" width="12" customWidth="1"/>
    <col min="15127" max="15127" width="12.28515625" customWidth="1"/>
    <col min="15128" max="15131" width="11.140625" customWidth="1"/>
    <col min="15132" max="15132" width="12" customWidth="1"/>
    <col min="15362" max="15362" width="4.7109375" customWidth="1"/>
    <col min="15363" max="15363" width="29.28515625" customWidth="1"/>
    <col min="15364" max="15364" width="11" customWidth="1"/>
    <col min="15366" max="15366" width="11.5703125" customWidth="1"/>
    <col min="15370" max="15370" width="11.42578125" customWidth="1"/>
    <col min="15371" max="15371" width="7.7109375" customWidth="1"/>
    <col min="15372" max="15375" width="10" customWidth="1"/>
    <col min="15382" max="15382" width="12" customWidth="1"/>
    <col min="15383" max="15383" width="12.28515625" customWidth="1"/>
    <col min="15384" max="15387" width="11.140625" customWidth="1"/>
    <col min="15388" max="15388" width="12" customWidth="1"/>
    <col min="15618" max="15618" width="4.7109375" customWidth="1"/>
    <col min="15619" max="15619" width="29.28515625" customWidth="1"/>
    <col min="15620" max="15620" width="11" customWidth="1"/>
    <col min="15622" max="15622" width="11.5703125" customWidth="1"/>
    <col min="15626" max="15626" width="11.42578125" customWidth="1"/>
    <col min="15627" max="15627" width="7.7109375" customWidth="1"/>
    <col min="15628" max="15631" width="10" customWidth="1"/>
    <col min="15638" max="15638" width="12" customWidth="1"/>
    <col min="15639" max="15639" width="12.28515625" customWidth="1"/>
    <col min="15640" max="15643" width="11.140625" customWidth="1"/>
    <col min="15644" max="15644" width="12" customWidth="1"/>
    <col min="15874" max="15874" width="4.7109375" customWidth="1"/>
    <col min="15875" max="15875" width="29.28515625" customWidth="1"/>
    <col min="15876" max="15876" width="11" customWidth="1"/>
    <col min="15878" max="15878" width="11.5703125" customWidth="1"/>
    <col min="15882" max="15882" width="11.42578125" customWidth="1"/>
    <col min="15883" max="15883" width="7.7109375" customWidth="1"/>
    <col min="15884" max="15887" width="10" customWidth="1"/>
    <col min="15894" max="15894" width="12" customWidth="1"/>
    <col min="15895" max="15895" width="12.28515625" customWidth="1"/>
    <col min="15896" max="15899" width="11.140625" customWidth="1"/>
    <col min="15900" max="15900" width="12" customWidth="1"/>
    <col min="16130" max="16130" width="4.7109375" customWidth="1"/>
    <col min="16131" max="16131" width="29.28515625" customWidth="1"/>
    <col min="16132" max="16132" width="11" customWidth="1"/>
    <col min="16134" max="16134" width="11.5703125" customWidth="1"/>
    <col min="16138" max="16138" width="11.42578125" customWidth="1"/>
    <col min="16139" max="16139" width="7.7109375" customWidth="1"/>
    <col min="16140" max="16143" width="10" customWidth="1"/>
    <col min="16150" max="16150" width="12" customWidth="1"/>
    <col min="16151" max="16151" width="12.28515625" customWidth="1"/>
    <col min="16152" max="16155" width="11.140625" customWidth="1"/>
    <col min="16156" max="16156" width="12" customWidth="1"/>
  </cols>
  <sheetData>
    <row r="1" spans="1:41" ht="15.75" x14ac:dyDescent="0.25">
      <c r="B1" s="148" t="s">
        <v>183</v>
      </c>
    </row>
    <row r="2" spans="1:41" ht="15.75" x14ac:dyDescent="0.25">
      <c r="B2" s="50" t="s">
        <v>180</v>
      </c>
      <c r="E2" s="51"/>
    </row>
    <row r="4" spans="1:41" ht="17.25" customHeight="1" x14ac:dyDescent="0.25">
      <c r="A4" s="207" t="s">
        <v>0</v>
      </c>
      <c r="B4" s="208" t="s">
        <v>148</v>
      </c>
      <c r="C4" s="209" t="s">
        <v>66</v>
      </c>
      <c r="D4" s="210"/>
      <c r="E4" s="213" t="s">
        <v>82</v>
      </c>
      <c r="F4" s="214"/>
      <c r="G4" s="217" t="s">
        <v>149</v>
      </c>
      <c r="H4" s="218"/>
      <c r="I4" s="221" t="s">
        <v>150</v>
      </c>
      <c r="J4" s="222"/>
      <c r="K4" s="225" t="s">
        <v>147</v>
      </c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7"/>
      <c r="W4" s="241" t="s">
        <v>86</v>
      </c>
      <c r="X4" s="242"/>
      <c r="Y4" s="245" t="s">
        <v>87</v>
      </c>
      <c r="Z4" s="246"/>
      <c r="AA4" s="249" t="s">
        <v>89</v>
      </c>
      <c r="AB4" s="250"/>
      <c r="AC4" s="253" t="s">
        <v>151</v>
      </c>
      <c r="AD4" s="254"/>
      <c r="AE4" s="254"/>
      <c r="AF4" s="254"/>
      <c r="AG4" s="254"/>
      <c r="AH4" s="254"/>
      <c r="AI4" s="255"/>
      <c r="AJ4" s="256" t="s">
        <v>94</v>
      </c>
      <c r="AK4" s="52"/>
    </row>
    <row r="5" spans="1:41" ht="47.25" customHeight="1" x14ac:dyDescent="0.25">
      <c r="A5" s="207"/>
      <c r="B5" s="208"/>
      <c r="C5" s="211"/>
      <c r="D5" s="212"/>
      <c r="E5" s="215"/>
      <c r="F5" s="216"/>
      <c r="G5" s="219"/>
      <c r="H5" s="220"/>
      <c r="I5" s="223"/>
      <c r="J5" s="224"/>
      <c r="K5" s="228" t="s">
        <v>83</v>
      </c>
      <c r="L5" s="229"/>
      <c r="M5" s="230" t="s">
        <v>152</v>
      </c>
      <c r="N5" s="231"/>
      <c r="O5" s="232" t="s">
        <v>153</v>
      </c>
      <c r="P5" s="233"/>
      <c r="Q5" s="234" t="s">
        <v>154</v>
      </c>
      <c r="R5" s="235"/>
      <c r="S5" s="236" t="s">
        <v>155</v>
      </c>
      <c r="T5" s="237"/>
      <c r="U5" s="238" t="s">
        <v>156</v>
      </c>
      <c r="V5" s="239"/>
      <c r="W5" s="243"/>
      <c r="X5" s="244"/>
      <c r="Y5" s="247"/>
      <c r="Z5" s="248"/>
      <c r="AA5" s="251"/>
      <c r="AB5" s="252"/>
      <c r="AC5" s="258" t="s">
        <v>90</v>
      </c>
      <c r="AD5" s="259"/>
      <c r="AE5" s="258" t="s">
        <v>91</v>
      </c>
      <c r="AF5" s="259"/>
      <c r="AG5" s="258" t="s">
        <v>92</v>
      </c>
      <c r="AH5" s="259"/>
      <c r="AI5" s="260" t="s">
        <v>157</v>
      </c>
      <c r="AJ5" s="257"/>
      <c r="AK5" s="52"/>
    </row>
    <row r="6" spans="1:41" ht="29.25" customHeight="1" x14ac:dyDescent="0.25">
      <c r="A6" s="207"/>
      <c r="B6" s="208"/>
      <c r="C6" s="53" t="s">
        <v>158</v>
      </c>
      <c r="D6" s="53" t="s">
        <v>159</v>
      </c>
      <c r="E6" s="53" t="s">
        <v>158</v>
      </c>
      <c r="F6" s="53" t="s">
        <v>159</v>
      </c>
      <c r="G6" s="53" t="s">
        <v>158</v>
      </c>
      <c r="H6" s="53" t="s">
        <v>159</v>
      </c>
      <c r="I6" s="53" t="s">
        <v>158</v>
      </c>
      <c r="J6" s="53" t="s">
        <v>159</v>
      </c>
      <c r="K6" s="46" t="s">
        <v>84</v>
      </c>
      <c r="L6" s="151" t="s">
        <v>81</v>
      </c>
      <c r="M6" s="46" t="s">
        <v>160</v>
      </c>
      <c r="N6" s="151" t="s">
        <v>81</v>
      </c>
      <c r="O6" s="152" t="s">
        <v>85</v>
      </c>
      <c r="P6" s="151" t="s">
        <v>81</v>
      </c>
      <c r="Q6" s="46" t="s">
        <v>85</v>
      </c>
      <c r="R6" s="151" t="s">
        <v>81</v>
      </c>
      <c r="S6" s="46" t="s">
        <v>161</v>
      </c>
      <c r="T6" s="151" t="s">
        <v>81</v>
      </c>
      <c r="U6" s="46" t="s">
        <v>85</v>
      </c>
      <c r="V6" s="151" t="s">
        <v>81</v>
      </c>
      <c r="W6" s="46" t="s">
        <v>80</v>
      </c>
      <c r="X6" s="151" t="s">
        <v>81</v>
      </c>
      <c r="Y6" s="46" t="s">
        <v>88</v>
      </c>
      <c r="Z6" s="151" t="s">
        <v>81</v>
      </c>
      <c r="AA6" s="46" t="s">
        <v>80</v>
      </c>
      <c r="AB6" s="153" t="s">
        <v>81</v>
      </c>
      <c r="AC6" s="154" t="s">
        <v>85</v>
      </c>
      <c r="AD6" s="155" t="s">
        <v>81</v>
      </c>
      <c r="AE6" s="54" t="s">
        <v>93</v>
      </c>
      <c r="AF6" s="55" t="s">
        <v>81</v>
      </c>
      <c r="AG6" s="54" t="s">
        <v>85</v>
      </c>
      <c r="AH6" s="55" t="s">
        <v>81</v>
      </c>
      <c r="AI6" s="261"/>
      <c r="AJ6" s="257"/>
      <c r="AK6" s="56"/>
      <c r="AL6" s="240"/>
      <c r="AM6" s="240"/>
      <c r="AN6" s="240"/>
      <c r="AO6" s="240"/>
    </row>
    <row r="7" spans="1:41" x14ac:dyDescent="0.25">
      <c r="A7" s="57">
        <v>1</v>
      </c>
      <c r="B7" s="2" t="s">
        <v>1</v>
      </c>
      <c r="C7" s="58">
        <v>1603</v>
      </c>
      <c r="D7" s="58">
        <v>42609070.43</v>
      </c>
      <c r="E7" s="58"/>
      <c r="F7" s="58"/>
      <c r="G7" s="58">
        <v>1603</v>
      </c>
      <c r="H7" s="58">
        <v>42609070.43</v>
      </c>
      <c r="I7" s="58">
        <v>514</v>
      </c>
      <c r="J7" s="58">
        <v>5820065.4199999999</v>
      </c>
      <c r="K7" s="58"/>
      <c r="L7" s="58"/>
      <c r="M7" s="58"/>
      <c r="N7" s="58"/>
      <c r="O7" s="58">
        <v>4093</v>
      </c>
      <c r="P7" s="58">
        <v>3157637.83</v>
      </c>
      <c r="Q7" s="58"/>
      <c r="R7" s="58"/>
      <c r="S7" s="58"/>
      <c r="T7" s="58"/>
      <c r="U7" s="58"/>
      <c r="V7" s="58"/>
      <c r="W7" s="58">
        <v>5774</v>
      </c>
      <c r="X7" s="58">
        <v>8501182.9800000004</v>
      </c>
      <c r="Y7" s="58">
        <v>3225</v>
      </c>
      <c r="Z7" s="58">
        <v>9770782.1400000006</v>
      </c>
      <c r="AA7" s="58">
        <v>1</v>
      </c>
      <c r="AB7" s="58">
        <v>91038.69</v>
      </c>
      <c r="AC7" s="59">
        <v>22964</v>
      </c>
      <c r="AD7" s="59">
        <v>21546486.120000001</v>
      </c>
      <c r="AE7" s="58">
        <v>17108</v>
      </c>
      <c r="AF7" s="60">
        <v>28390759.32</v>
      </c>
      <c r="AG7" s="60">
        <v>4093</v>
      </c>
      <c r="AH7" s="60">
        <v>3157637.83</v>
      </c>
      <c r="AI7" s="61">
        <f>AD7+AF7+AH7</f>
        <v>53094883.269999996</v>
      </c>
      <c r="AJ7" s="62">
        <f>H7+J7+Z7+AB7+AI7</f>
        <v>111385839.94999999</v>
      </c>
      <c r="AK7" s="157"/>
      <c r="AL7" s="49"/>
      <c r="AM7" s="63"/>
      <c r="AN7" s="64"/>
      <c r="AO7" s="63"/>
    </row>
    <row r="8" spans="1:41" x14ac:dyDescent="0.25">
      <c r="A8" s="57">
        <v>2</v>
      </c>
      <c r="B8" s="2" t="s">
        <v>2</v>
      </c>
      <c r="C8" s="58">
        <v>16</v>
      </c>
      <c r="D8" s="58">
        <v>629043.06999999995</v>
      </c>
      <c r="E8" s="58"/>
      <c r="F8" s="58"/>
      <c r="G8" s="58">
        <v>16</v>
      </c>
      <c r="H8" s="58">
        <v>629043.06999999995</v>
      </c>
      <c r="I8" s="58">
        <v>4</v>
      </c>
      <c r="J8" s="58">
        <v>68040.56</v>
      </c>
      <c r="K8" s="58"/>
      <c r="L8" s="58"/>
      <c r="M8" s="58"/>
      <c r="N8" s="58"/>
      <c r="O8" s="58">
        <v>18</v>
      </c>
      <c r="P8" s="58">
        <v>19133.54</v>
      </c>
      <c r="Q8" s="58"/>
      <c r="R8" s="58"/>
      <c r="S8" s="58"/>
      <c r="T8" s="58"/>
      <c r="U8" s="58"/>
      <c r="V8" s="58"/>
      <c r="W8" s="58">
        <v>52</v>
      </c>
      <c r="X8" s="58">
        <v>66087.39</v>
      </c>
      <c r="Y8" s="58">
        <v>29</v>
      </c>
      <c r="Z8" s="58">
        <v>156810.79999999999</v>
      </c>
      <c r="AA8" s="58"/>
      <c r="AB8" s="58"/>
      <c r="AC8" s="59">
        <v>210</v>
      </c>
      <c r="AD8" s="59">
        <v>190262.15</v>
      </c>
      <c r="AE8" s="58">
        <v>0</v>
      </c>
      <c r="AF8" s="60">
        <v>0</v>
      </c>
      <c r="AG8" s="60">
        <v>18</v>
      </c>
      <c r="AH8" s="60">
        <v>19133.54</v>
      </c>
      <c r="AI8" s="61">
        <f t="shared" ref="AI8:AI27" si="0">AD8+AF8+AH8</f>
        <v>209395.69</v>
      </c>
      <c r="AJ8" s="62">
        <f t="shared" ref="AJ8:AJ27" si="1">H8+J8+Z8+AB8+AI8</f>
        <v>1063290.1199999999</v>
      </c>
      <c r="AK8" s="157"/>
      <c r="AL8" s="49"/>
      <c r="AM8" s="65"/>
      <c r="AN8" s="65"/>
      <c r="AO8" s="65"/>
    </row>
    <row r="9" spans="1:41" x14ac:dyDescent="0.25">
      <c r="A9" s="57">
        <v>3</v>
      </c>
      <c r="B9" s="2" t="s">
        <v>3</v>
      </c>
      <c r="C9" s="58">
        <v>119</v>
      </c>
      <c r="D9" s="58">
        <v>2989933.03</v>
      </c>
      <c r="E9" s="58"/>
      <c r="F9" s="58"/>
      <c r="G9" s="58">
        <v>119</v>
      </c>
      <c r="H9" s="58">
        <v>2989933.03</v>
      </c>
      <c r="I9" s="58">
        <v>30</v>
      </c>
      <c r="J9" s="58">
        <v>286647.26</v>
      </c>
      <c r="K9" s="58"/>
      <c r="L9" s="58"/>
      <c r="M9" s="58"/>
      <c r="N9" s="58"/>
      <c r="O9" s="58">
        <v>450</v>
      </c>
      <c r="P9" s="58">
        <v>306132.76</v>
      </c>
      <c r="Q9" s="58"/>
      <c r="R9" s="58"/>
      <c r="S9" s="58"/>
      <c r="T9" s="58"/>
      <c r="U9" s="58"/>
      <c r="V9" s="58"/>
      <c r="W9" s="58">
        <v>239</v>
      </c>
      <c r="X9" s="58">
        <v>325520.15000000002</v>
      </c>
      <c r="Y9" s="58">
        <v>195</v>
      </c>
      <c r="Z9" s="58">
        <v>562458.24</v>
      </c>
      <c r="AA9" s="58">
        <v>1</v>
      </c>
      <c r="AB9" s="58">
        <v>91038.69</v>
      </c>
      <c r="AC9" s="59">
        <v>1972</v>
      </c>
      <c r="AD9" s="59">
        <v>1496369.58</v>
      </c>
      <c r="AE9" s="58">
        <v>1471</v>
      </c>
      <c r="AF9" s="60">
        <v>2422306.87</v>
      </c>
      <c r="AG9" s="60">
        <v>450</v>
      </c>
      <c r="AH9" s="60">
        <v>306132.76</v>
      </c>
      <c r="AI9" s="61">
        <f t="shared" si="0"/>
        <v>4224809.21</v>
      </c>
      <c r="AJ9" s="62">
        <f t="shared" si="1"/>
        <v>8154886.4299999997</v>
      </c>
      <c r="AK9" s="157"/>
      <c r="AL9" s="49"/>
      <c r="AM9" s="65"/>
      <c r="AN9" s="65"/>
      <c r="AO9" s="65"/>
    </row>
    <row r="10" spans="1:41" x14ac:dyDescent="0.25">
      <c r="A10" s="57">
        <v>4</v>
      </c>
      <c r="B10" s="2" t="s">
        <v>4</v>
      </c>
      <c r="C10" s="58">
        <v>2065</v>
      </c>
      <c r="D10" s="58">
        <v>57305573.189999998</v>
      </c>
      <c r="E10" s="58">
        <v>7</v>
      </c>
      <c r="F10" s="58">
        <v>1002250.88</v>
      </c>
      <c r="G10" s="58">
        <v>2072</v>
      </c>
      <c r="H10" s="58">
        <v>58307824.07</v>
      </c>
      <c r="I10" s="58">
        <v>870</v>
      </c>
      <c r="J10" s="58">
        <v>8379977.5700000003</v>
      </c>
      <c r="K10" s="58"/>
      <c r="L10" s="58"/>
      <c r="M10" s="58"/>
      <c r="N10" s="58"/>
      <c r="O10" s="58">
        <v>6360</v>
      </c>
      <c r="P10" s="58">
        <v>3987024.69</v>
      </c>
      <c r="Q10" s="58"/>
      <c r="R10" s="58"/>
      <c r="S10" s="58">
        <v>3</v>
      </c>
      <c r="T10" s="58">
        <v>40581.089999999997</v>
      </c>
      <c r="U10" s="58"/>
      <c r="V10" s="58"/>
      <c r="W10" s="58">
        <v>5911</v>
      </c>
      <c r="X10" s="58">
        <v>8219932</v>
      </c>
      <c r="Y10" s="58">
        <v>3946</v>
      </c>
      <c r="Z10" s="58">
        <v>10241264.26</v>
      </c>
      <c r="AA10" s="58">
        <v>5</v>
      </c>
      <c r="AB10" s="58">
        <v>455193.45</v>
      </c>
      <c r="AC10" s="59">
        <v>27317</v>
      </c>
      <c r="AD10" s="59">
        <v>18153367.550000001</v>
      </c>
      <c r="AE10" s="58">
        <v>24957</v>
      </c>
      <c r="AF10" s="60">
        <v>26452861.66</v>
      </c>
      <c r="AG10" s="60">
        <v>6360</v>
      </c>
      <c r="AH10" s="60">
        <v>3987024.69</v>
      </c>
      <c r="AI10" s="61">
        <f t="shared" si="0"/>
        <v>48593253.899999999</v>
      </c>
      <c r="AJ10" s="62">
        <f t="shared" si="1"/>
        <v>125977513.25</v>
      </c>
      <c r="AK10" s="157"/>
      <c r="AL10" s="49"/>
      <c r="AM10" s="65"/>
      <c r="AN10" s="65"/>
      <c r="AO10" s="65"/>
    </row>
    <row r="11" spans="1:41" x14ac:dyDescent="0.25">
      <c r="A11" s="57">
        <v>5</v>
      </c>
      <c r="B11" s="2" t="s">
        <v>5</v>
      </c>
      <c r="C11" s="58">
        <v>22</v>
      </c>
      <c r="D11" s="58">
        <v>532361.65</v>
      </c>
      <c r="E11" s="58"/>
      <c r="F11" s="58"/>
      <c r="G11" s="58">
        <v>22</v>
      </c>
      <c r="H11" s="58">
        <v>532361.65</v>
      </c>
      <c r="I11" s="58">
        <v>7</v>
      </c>
      <c r="J11" s="58">
        <v>74126.86</v>
      </c>
      <c r="K11" s="58"/>
      <c r="L11" s="58"/>
      <c r="M11" s="58"/>
      <c r="N11" s="58"/>
      <c r="O11" s="58">
        <v>24</v>
      </c>
      <c r="P11" s="58">
        <v>16309.64</v>
      </c>
      <c r="Q11" s="58"/>
      <c r="R11" s="58"/>
      <c r="S11" s="58"/>
      <c r="T11" s="58"/>
      <c r="U11" s="58"/>
      <c r="V11" s="58"/>
      <c r="W11" s="58">
        <v>84</v>
      </c>
      <c r="X11" s="58">
        <v>120837.44</v>
      </c>
      <c r="Y11" s="58">
        <v>37</v>
      </c>
      <c r="Z11" s="58">
        <v>149272.49</v>
      </c>
      <c r="AA11" s="58">
        <v>1</v>
      </c>
      <c r="AB11" s="58">
        <v>91038.69</v>
      </c>
      <c r="AC11" s="59">
        <v>340</v>
      </c>
      <c r="AD11" s="59">
        <v>297739.65999999997</v>
      </c>
      <c r="AE11" s="58">
        <v>0</v>
      </c>
      <c r="AF11" s="60">
        <v>0</v>
      </c>
      <c r="AG11" s="60">
        <v>24</v>
      </c>
      <c r="AH11" s="60">
        <v>16309.64</v>
      </c>
      <c r="AI11" s="61">
        <f t="shared" si="0"/>
        <v>314049.3</v>
      </c>
      <c r="AJ11" s="62">
        <f t="shared" si="1"/>
        <v>1160848.99</v>
      </c>
      <c r="AK11" s="157"/>
      <c r="AL11" s="49"/>
      <c r="AM11" s="65"/>
      <c r="AN11" s="65"/>
      <c r="AO11" s="65"/>
    </row>
    <row r="12" spans="1:41" x14ac:dyDescent="0.25">
      <c r="A12" s="57">
        <v>6</v>
      </c>
      <c r="B12" s="2" t="s">
        <v>6</v>
      </c>
      <c r="C12" s="58">
        <v>937</v>
      </c>
      <c r="D12" s="58">
        <v>22462783.93</v>
      </c>
      <c r="E12" s="58"/>
      <c r="F12" s="58"/>
      <c r="G12" s="58">
        <v>937</v>
      </c>
      <c r="H12" s="58">
        <v>22462783.93</v>
      </c>
      <c r="I12" s="58">
        <v>272</v>
      </c>
      <c r="J12" s="58">
        <v>2632841.7599999998</v>
      </c>
      <c r="K12" s="58"/>
      <c r="L12" s="58"/>
      <c r="M12" s="58"/>
      <c r="N12" s="58"/>
      <c r="O12" s="58">
        <v>2038</v>
      </c>
      <c r="P12" s="58">
        <v>1331859.76</v>
      </c>
      <c r="Q12" s="58"/>
      <c r="R12" s="58"/>
      <c r="S12" s="58"/>
      <c r="T12" s="58"/>
      <c r="U12" s="58"/>
      <c r="V12" s="58"/>
      <c r="W12" s="58">
        <v>2536</v>
      </c>
      <c r="X12" s="58">
        <v>3499407.28</v>
      </c>
      <c r="Y12" s="58">
        <v>1547</v>
      </c>
      <c r="Z12" s="58">
        <v>4119516.96</v>
      </c>
      <c r="AA12" s="58">
        <v>1</v>
      </c>
      <c r="AB12" s="58">
        <v>91038.69</v>
      </c>
      <c r="AC12" s="59">
        <v>8476</v>
      </c>
      <c r="AD12" s="59">
        <v>4983689.1399999997</v>
      </c>
      <c r="AE12" s="58">
        <v>8326</v>
      </c>
      <c r="AF12" s="60">
        <v>12950069.5</v>
      </c>
      <c r="AG12" s="60">
        <v>2038</v>
      </c>
      <c r="AH12" s="60">
        <v>1331859.76</v>
      </c>
      <c r="AI12" s="61">
        <f t="shared" si="0"/>
        <v>19265618.400000002</v>
      </c>
      <c r="AJ12" s="62">
        <f t="shared" si="1"/>
        <v>48571799.740000002</v>
      </c>
      <c r="AK12" s="157"/>
      <c r="AL12" s="49"/>
    </row>
    <row r="13" spans="1:41" x14ac:dyDescent="0.25">
      <c r="A13" s="57">
        <v>7</v>
      </c>
      <c r="B13" s="2" t="s">
        <v>7</v>
      </c>
      <c r="C13" s="58">
        <v>35</v>
      </c>
      <c r="D13" s="58">
        <v>891123.31</v>
      </c>
      <c r="E13" s="58"/>
      <c r="F13" s="58"/>
      <c r="G13" s="58">
        <v>35</v>
      </c>
      <c r="H13" s="58">
        <v>891123.31</v>
      </c>
      <c r="I13" s="58">
        <v>11</v>
      </c>
      <c r="J13" s="58">
        <v>124030.65</v>
      </c>
      <c r="K13" s="58"/>
      <c r="L13" s="58"/>
      <c r="M13" s="58"/>
      <c r="N13" s="58"/>
      <c r="O13" s="58">
        <v>45</v>
      </c>
      <c r="P13" s="58">
        <v>31093.39</v>
      </c>
      <c r="Q13" s="58"/>
      <c r="R13" s="58"/>
      <c r="S13" s="58"/>
      <c r="T13" s="58"/>
      <c r="U13" s="58"/>
      <c r="V13" s="58"/>
      <c r="W13" s="58">
        <v>155</v>
      </c>
      <c r="X13" s="58">
        <v>203805.58</v>
      </c>
      <c r="Y13" s="58">
        <v>69</v>
      </c>
      <c r="Z13" s="58">
        <v>269606.37</v>
      </c>
      <c r="AA13" s="58"/>
      <c r="AB13" s="58"/>
      <c r="AC13" s="59">
        <v>597</v>
      </c>
      <c r="AD13" s="59">
        <v>739125.23</v>
      </c>
      <c r="AE13" s="58">
        <v>347</v>
      </c>
      <c r="AF13" s="60">
        <v>419171.64</v>
      </c>
      <c r="AG13" s="60">
        <v>45</v>
      </c>
      <c r="AH13" s="60">
        <v>31093.39</v>
      </c>
      <c r="AI13" s="61">
        <f t="shared" si="0"/>
        <v>1189390.26</v>
      </c>
      <c r="AJ13" s="62">
        <f t="shared" si="1"/>
        <v>2474150.59</v>
      </c>
      <c r="AK13" s="157"/>
      <c r="AL13" s="49"/>
    </row>
    <row r="14" spans="1:41" x14ac:dyDescent="0.25">
      <c r="A14" s="57">
        <v>8</v>
      </c>
      <c r="B14" s="2" t="s">
        <v>8</v>
      </c>
      <c r="C14" s="58">
        <v>119</v>
      </c>
      <c r="D14" s="58">
        <v>2981748.86</v>
      </c>
      <c r="E14" s="58"/>
      <c r="F14" s="58"/>
      <c r="G14" s="58">
        <v>119</v>
      </c>
      <c r="H14" s="58">
        <v>2981748.86</v>
      </c>
      <c r="I14" s="58">
        <v>94</v>
      </c>
      <c r="J14" s="58">
        <v>910241.56</v>
      </c>
      <c r="K14" s="58"/>
      <c r="L14" s="58"/>
      <c r="M14" s="58"/>
      <c r="N14" s="58"/>
      <c r="O14" s="58">
        <v>797</v>
      </c>
      <c r="P14" s="58">
        <v>547923.51</v>
      </c>
      <c r="Q14" s="58"/>
      <c r="R14" s="58"/>
      <c r="S14" s="58"/>
      <c r="T14" s="58"/>
      <c r="U14" s="58"/>
      <c r="V14" s="58"/>
      <c r="W14" s="58">
        <v>862</v>
      </c>
      <c r="X14" s="58">
        <v>1091259.92</v>
      </c>
      <c r="Y14" s="58">
        <v>620</v>
      </c>
      <c r="Z14" s="58">
        <v>2006037.84</v>
      </c>
      <c r="AA14" s="58"/>
      <c r="AB14" s="58"/>
      <c r="AC14" s="59">
        <v>3223</v>
      </c>
      <c r="AD14" s="59">
        <v>3157366.1</v>
      </c>
      <c r="AE14" s="58">
        <v>2109</v>
      </c>
      <c r="AF14" s="60">
        <v>3266763.03</v>
      </c>
      <c r="AG14" s="60">
        <v>797</v>
      </c>
      <c r="AH14" s="60">
        <v>547923.51</v>
      </c>
      <c r="AI14" s="61">
        <f t="shared" si="0"/>
        <v>6972052.6399999997</v>
      </c>
      <c r="AJ14" s="62">
        <f t="shared" si="1"/>
        <v>12870080.899999999</v>
      </c>
      <c r="AK14" s="157"/>
      <c r="AL14" s="49"/>
    </row>
    <row r="15" spans="1:41" x14ac:dyDescent="0.25">
      <c r="A15" s="57">
        <v>9</v>
      </c>
      <c r="B15" s="2" t="s">
        <v>9</v>
      </c>
      <c r="C15" s="58">
        <v>134</v>
      </c>
      <c r="D15" s="58">
        <v>3289481.21</v>
      </c>
      <c r="E15" s="58"/>
      <c r="F15" s="58"/>
      <c r="G15" s="58">
        <v>134</v>
      </c>
      <c r="H15" s="58">
        <v>3289481.21</v>
      </c>
      <c r="I15" s="58">
        <v>67</v>
      </c>
      <c r="J15" s="58">
        <v>594192.6</v>
      </c>
      <c r="K15" s="58"/>
      <c r="L15" s="58"/>
      <c r="M15" s="58"/>
      <c r="N15" s="58"/>
      <c r="O15" s="58">
        <v>447</v>
      </c>
      <c r="P15" s="58">
        <v>285583.3</v>
      </c>
      <c r="Q15" s="58"/>
      <c r="R15" s="58"/>
      <c r="S15" s="58">
        <v>1</v>
      </c>
      <c r="T15" s="58">
        <v>13527.03</v>
      </c>
      <c r="U15" s="58"/>
      <c r="V15" s="58"/>
      <c r="W15" s="58">
        <v>509</v>
      </c>
      <c r="X15" s="58">
        <v>735730.74</v>
      </c>
      <c r="Y15" s="58">
        <v>693</v>
      </c>
      <c r="Z15" s="58">
        <v>1874726.55</v>
      </c>
      <c r="AA15" s="58">
        <v>2</v>
      </c>
      <c r="AB15" s="58">
        <v>182077.38</v>
      </c>
      <c r="AC15" s="59">
        <v>1257</v>
      </c>
      <c r="AD15" s="59">
        <v>701485.41</v>
      </c>
      <c r="AE15" s="58">
        <v>1967</v>
      </c>
      <c r="AF15" s="60">
        <v>2981689.64</v>
      </c>
      <c r="AG15" s="60">
        <v>447</v>
      </c>
      <c r="AH15" s="60">
        <v>285583.3</v>
      </c>
      <c r="AI15" s="61">
        <f t="shared" si="0"/>
        <v>3968758.35</v>
      </c>
      <c r="AJ15" s="62">
        <f t="shared" si="1"/>
        <v>9909236.0899999999</v>
      </c>
      <c r="AK15" s="157"/>
      <c r="AL15" s="49"/>
    </row>
    <row r="16" spans="1:41" x14ac:dyDescent="0.25">
      <c r="A16" s="57">
        <v>10</v>
      </c>
      <c r="B16" s="2" t="s">
        <v>10</v>
      </c>
      <c r="C16" s="58">
        <v>23</v>
      </c>
      <c r="D16" s="58">
        <v>558214.62</v>
      </c>
      <c r="E16" s="58"/>
      <c r="F16" s="58"/>
      <c r="G16" s="58">
        <v>23</v>
      </c>
      <c r="H16" s="58">
        <v>558214.62</v>
      </c>
      <c r="I16" s="58">
        <v>2</v>
      </c>
      <c r="J16" s="58">
        <v>24877.96</v>
      </c>
      <c r="K16" s="58"/>
      <c r="L16" s="58"/>
      <c r="M16" s="58"/>
      <c r="N16" s="58"/>
      <c r="O16" s="58">
        <v>38</v>
      </c>
      <c r="P16" s="58">
        <v>26261.61</v>
      </c>
      <c r="Q16" s="58"/>
      <c r="R16" s="58"/>
      <c r="S16" s="58"/>
      <c r="T16" s="58"/>
      <c r="U16" s="58"/>
      <c r="V16" s="58"/>
      <c r="W16" s="58">
        <v>90</v>
      </c>
      <c r="X16" s="58">
        <v>120601.22</v>
      </c>
      <c r="Y16" s="58">
        <v>41</v>
      </c>
      <c r="Z16" s="58">
        <v>161067.66</v>
      </c>
      <c r="AA16" s="58"/>
      <c r="AB16" s="58"/>
      <c r="AC16" s="59">
        <v>362</v>
      </c>
      <c r="AD16" s="59">
        <v>245636.14</v>
      </c>
      <c r="AE16" s="58">
        <v>269</v>
      </c>
      <c r="AF16" s="60">
        <v>432389.47</v>
      </c>
      <c r="AG16" s="60">
        <v>38</v>
      </c>
      <c r="AH16" s="60">
        <v>26261.61</v>
      </c>
      <c r="AI16" s="61">
        <f t="shared" si="0"/>
        <v>704287.22</v>
      </c>
      <c r="AJ16" s="62">
        <f t="shared" si="1"/>
        <v>1448447.46</v>
      </c>
      <c r="AK16" s="157"/>
      <c r="AL16" s="49"/>
    </row>
    <row r="17" spans="1:38" x14ac:dyDescent="0.25">
      <c r="A17" s="57">
        <v>11</v>
      </c>
      <c r="B17" s="2" t="s">
        <v>11</v>
      </c>
      <c r="C17" s="58">
        <v>636</v>
      </c>
      <c r="D17" s="58">
        <v>19156620.02</v>
      </c>
      <c r="E17" s="58"/>
      <c r="F17" s="58"/>
      <c r="G17" s="58">
        <v>636</v>
      </c>
      <c r="H17" s="58">
        <v>19156620.02</v>
      </c>
      <c r="I17" s="58">
        <v>170</v>
      </c>
      <c r="J17" s="58">
        <v>2082392.28</v>
      </c>
      <c r="K17" s="58"/>
      <c r="L17" s="58"/>
      <c r="M17" s="58"/>
      <c r="N17" s="58"/>
      <c r="O17" s="58">
        <v>1537</v>
      </c>
      <c r="P17" s="58">
        <v>1277067.71</v>
      </c>
      <c r="Q17" s="58"/>
      <c r="R17" s="58"/>
      <c r="S17" s="58"/>
      <c r="T17" s="58"/>
      <c r="U17" s="58"/>
      <c r="V17" s="58"/>
      <c r="W17" s="58">
        <v>2668</v>
      </c>
      <c r="X17" s="58">
        <v>3702118.14</v>
      </c>
      <c r="Y17" s="58">
        <v>1184</v>
      </c>
      <c r="Z17" s="58">
        <v>4011512.53</v>
      </c>
      <c r="AA17" s="58">
        <v>1</v>
      </c>
      <c r="AB17" s="58">
        <v>91038.69</v>
      </c>
      <c r="AC17" s="59">
        <v>9933</v>
      </c>
      <c r="AD17" s="59">
        <v>9049039.9800000004</v>
      </c>
      <c r="AE17" s="58">
        <v>7365</v>
      </c>
      <c r="AF17" s="60">
        <v>11732343.880000001</v>
      </c>
      <c r="AG17" s="60">
        <v>1537</v>
      </c>
      <c r="AH17" s="60">
        <v>1277067.71</v>
      </c>
      <c r="AI17" s="61">
        <f t="shared" si="0"/>
        <v>22058451.57</v>
      </c>
      <c r="AJ17" s="62">
        <f t="shared" si="1"/>
        <v>47400015.090000004</v>
      </c>
      <c r="AK17" s="157"/>
      <c r="AL17" s="49"/>
    </row>
    <row r="18" spans="1:38" x14ac:dyDescent="0.25">
      <c r="A18" s="57">
        <v>12</v>
      </c>
      <c r="B18" s="2" t="s">
        <v>12</v>
      </c>
      <c r="C18" s="58">
        <v>46</v>
      </c>
      <c r="D18" s="58">
        <v>1096076.01</v>
      </c>
      <c r="E18" s="58"/>
      <c r="F18" s="58"/>
      <c r="G18" s="58">
        <v>46</v>
      </c>
      <c r="H18" s="58">
        <v>1096076.01</v>
      </c>
      <c r="I18" s="58">
        <v>16</v>
      </c>
      <c r="J18" s="58">
        <v>145358.39000000001</v>
      </c>
      <c r="K18" s="58"/>
      <c r="L18" s="58"/>
      <c r="M18" s="58"/>
      <c r="N18" s="58"/>
      <c r="O18" s="58">
        <v>116</v>
      </c>
      <c r="P18" s="58">
        <v>73361.289999999994</v>
      </c>
      <c r="Q18" s="58"/>
      <c r="R18" s="58"/>
      <c r="S18" s="58"/>
      <c r="T18" s="58"/>
      <c r="U18" s="58"/>
      <c r="V18" s="58"/>
      <c r="W18" s="58">
        <v>184</v>
      </c>
      <c r="X18" s="58">
        <v>237907.55</v>
      </c>
      <c r="Y18" s="58">
        <v>196</v>
      </c>
      <c r="Z18" s="58">
        <v>572808.36</v>
      </c>
      <c r="AA18" s="58">
        <v>1</v>
      </c>
      <c r="AB18" s="58">
        <v>91038.69</v>
      </c>
      <c r="AC18" s="59">
        <v>721</v>
      </c>
      <c r="AD18" s="59">
        <v>670737.29</v>
      </c>
      <c r="AE18" s="58">
        <v>591</v>
      </c>
      <c r="AF18" s="60">
        <v>674197.79</v>
      </c>
      <c r="AG18" s="60">
        <v>116</v>
      </c>
      <c r="AH18" s="60">
        <v>73361.289999999994</v>
      </c>
      <c r="AI18" s="61">
        <f t="shared" si="0"/>
        <v>1418296.37</v>
      </c>
      <c r="AJ18" s="62">
        <f t="shared" si="1"/>
        <v>3323577.82</v>
      </c>
      <c r="AK18" s="157"/>
      <c r="AL18" s="49"/>
    </row>
    <row r="19" spans="1:38" x14ac:dyDescent="0.25">
      <c r="A19" s="57">
        <v>13</v>
      </c>
      <c r="B19" s="2" t="s">
        <v>13</v>
      </c>
      <c r="C19" s="58">
        <v>25</v>
      </c>
      <c r="D19" s="58">
        <v>846688.16</v>
      </c>
      <c r="E19" s="58"/>
      <c r="F19" s="58"/>
      <c r="G19" s="58">
        <v>25</v>
      </c>
      <c r="H19" s="58">
        <v>846688.16</v>
      </c>
      <c r="I19" s="58">
        <v>9</v>
      </c>
      <c r="J19" s="58">
        <v>146282.73000000001</v>
      </c>
      <c r="K19" s="58"/>
      <c r="L19" s="58"/>
      <c r="M19" s="58"/>
      <c r="N19" s="58"/>
      <c r="O19" s="58">
        <v>54</v>
      </c>
      <c r="P19" s="58">
        <v>48514.89</v>
      </c>
      <c r="Q19" s="58"/>
      <c r="R19" s="58"/>
      <c r="S19" s="58"/>
      <c r="T19" s="58"/>
      <c r="U19" s="58"/>
      <c r="V19" s="58"/>
      <c r="W19" s="58">
        <v>96</v>
      </c>
      <c r="X19" s="58">
        <v>138830.51</v>
      </c>
      <c r="Y19" s="58">
        <v>96</v>
      </c>
      <c r="Z19" s="58">
        <v>386937.05</v>
      </c>
      <c r="AA19" s="58"/>
      <c r="AB19" s="58"/>
      <c r="AC19" s="59">
        <v>189</v>
      </c>
      <c r="AD19" s="59">
        <v>144298.81</v>
      </c>
      <c r="AE19" s="58">
        <v>172</v>
      </c>
      <c r="AF19" s="60">
        <v>318092.71000000002</v>
      </c>
      <c r="AG19" s="60">
        <v>54</v>
      </c>
      <c r="AH19" s="60">
        <v>48514.89</v>
      </c>
      <c r="AI19" s="61">
        <f t="shared" si="0"/>
        <v>510906.41000000003</v>
      </c>
      <c r="AJ19" s="62">
        <f t="shared" si="1"/>
        <v>1890814.35</v>
      </c>
      <c r="AK19" s="157"/>
      <c r="AL19" s="49"/>
    </row>
    <row r="20" spans="1:38" x14ac:dyDescent="0.25">
      <c r="A20" s="57">
        <v>14</v>
      </c>
      <c r="B20" s="2" t="s">
        <v>14</v>
      </c>
      <c r="C20" s="58">
        <v>36</v>
      </c>
      <c r="D20" s="58">
        <v>943445.75</v>
      </c>
      <c r="E20" s="58"/>
      <c r="F20" s="58"/>
      <c r="G20" s="58">
        <v>36</v>
      </c>
      <c r="H20" s="58">
        <v>943445.75</v>
      </c>
      <c r="I20" s="58">
        <v>24</v>
      </c>
      <c r="J20" s="58">
        <v>234129.26</v>
      </c>
      <c r="K20" s="58"/>
      <c r="L20" s="58"/>
      <c r="M20" s="58"/>
      <c r="N20" s="58"/>
      <c r="O20" s="58">
        <v>72</v>
      </c>
      <c r="P20" s="58">
        <v>49165.07</v>
      </c>
      <c r="Q20" s="58"/>
      <c r="R20" s="58"/>
      <c r="S20" s="58"/>
      <c r="T20" s="58"/>
      <c r="U20" s="58"/>
      <c r="V20" s="58"/>
      <c r="W20" s="58">
        <v>112</v>
      </c>
      <c r="X20" s="58">
        <v>168626.48</v>
      </c>
      <c r="Y20" s="58">
        <v>65</v>
      </c>
      <c r="Z20" s="58">
        <v>246355.20000000001</v>
      </c>
      <c r="AA20" s="58">
        <v>1</v>
      </c>
      <c r="AB20" s="58">
        <v>91038.69</v>
      </c>
      <c r="AC20" s="59">
        <v>534</v>
      </c>
      <c r="AD20" s="59">
        <v>399355.62</v>
      </c>
      <c r="AE20" s="58">
        <v>390</v>
      </c>
      <c r="AF20" s="60">
        <v>613891.34</v>
      </c>
      <c r="AG20" s="60">
        <v>72</v>
      </c>
      <c r="AH20" s="60">
        <v>49165.07</v>
      </c>
      <c r="AI20" s="61">
        <f t="shared" si="0"/>
        <v>1062412.03</v>
      </c>
      <c r="AJ20" s="62">
        <f t="shared" si="1"/>
        <v>2577380.9299999997</v>
      </c>
      <c r="AK20" s="157"/>
      <c r="AL20" s="49"/>
    </row>
    <row r="21" spans="1:38" x14ac:dyDescent="0.25">
      <c r="A21" s="57">
        <v>15</v>
      </c>
      <c r="B21" s="2" t="s">
        <v>15</v>
      </c>
      <c r="C21" s="58">
        <v>250</v>
      </c>
      <c r="D21" s="58">
        <v>7627931.6600000001</v>
      </c>
      <c r="E21" s="58"/>
      <c r="F21" s="58"/>
      <c r="G21" s="58">
        <v>250</v>
      </c>
      <c r="H21" s="58">
        <v>7627931.6600000001</v>
      </c>
      <c r="I21" s="58">
        <v>82</v>
      </c>
      <c r="J21" s="58">
        <v>1070133.02</v>
      </c>
      <c r="K21" s="58"/>
      <c r="L21" s="58"/>
      <c r="M21" s="58"/>
      <c r="N21" s="58"/>
      <c r="O21" s="58">
        <v>870</v>
      </c>
      <c r="P21" s="58">
        <v>789429.98</v>
      </c>
      <c r="Q21" s="58"/>
      <c r="R21" s="58"/>
      <c r="S21" s="58"/>
      <c r="T21" s="58"/>
      <c r="U21" s="58"/>
      <c r="V21" s="58"/>
      <c r="W21" s="58">
        <v>775</v>
      </c>
      <c r="X21" s="58">
        <v>1155865.52</v>
      </c>
      <c r="Y21" s="58">
        <v>507</v>
      </c>
      <c r="Z21" s="58">
        <v>1778495.19</v>
      </c>
      <c r="AA21" s="58">
        <v>1</v>
      </c>
      <c r="AB21" s="58">
        <v>28503.5</v>
      </c>
      <c r="AC21" s="59">
        <v>3227</v>
      </c>
      <c r="AD21" s="59">
        <v>2475693.09</v>
      </c>
      <c r="AE21" s="58">
        <v>2409</v>
      </c>
      <c r="AF21" s="60">
        <v>4742020.78</v>
      </c>
      <c r="AG21" s="60">
        <v>870</v>
      </c>
      <c r="AH21" s="60">
        <v>789429.98</v>
      </c>
      <c r="AI21" s="61">
        <f t="shared" si="0"/>
        <v>8007143.8499999996</v>
      </c>
      <c r="AJ21" s="62">
        <f t="shared" si="1"/>
        <v>18512207.219999999</v>
      </c>
      <c r="AK21" s="157"/>
      <c r="AL21" s="49"/>
    </row>
    <row r="22" spans="1:38" x14ac:dyDescent="0.25">
      <c r="A22" s="57">
        <v>16</v>
      </c>
      <c r="B22" s="2" t="s">
        <v>16</v>
      </c>
      <c r="C22" s="58">
        <v>7</v>
      </c>
      <c r="D22" s="58">
        <v>206993.96</v>
      </c>
      <c r="E22" s="58"/>
      <c r="F22" s="58"/>
      <c r="G22" s="58">
        <v>7</v>
      </c>
      <c r="H22" s="58">
        <v>206993.96</v>
      </c>
      <c r="I22" s="58">
        <v>7</v>
      </c>
      <c r="J22" s="58">
        <v>105219.63</v>
      </c>
      <c r="K22" s="58"/>
      <c r="L22" s="58"/>
      <c r="M22" s="58"/>
      <c r="N22" s="58"/>
      <c r="O22" s="58">
        <v>26</v>
      </c>
      <c r="P22" s="58">
        <v>22012.81</v>
      </c>
      <c r="Q22" s="58"/>
      <c r="R22" s="58"/>
      <c r="S22" s="58"/>
      <c r="T22" s="58"/>
      <c r="U22" s="58"/>
      <c r="V22" s="58"/>
      <c r="W22" s="58">
        <v>25</v>
      </c>
      <c r="X22" s="58">
        <v>35093.22</v>
      </c>
      <c r="Y22" s="58">
        <v>15</v>
      </c>
      <c r="Z22" s="58">
        <v>64759.51</v>
      </c>
      <c r="AA22" s="58"/>
      <c r="AB22" s="58"/>
      <c r="AC22" s="59">
        <v>114</v>
      </c>
      <c r="AD22" s="59">
        <v>135709.04</v>
      </c>
      <c r="AE22" s="58">
        <v>83</v>
      </c>
      <c r="AF22" s="60">
        <v>169899.82</v>
      </c>
      <c r="AG22" s="60">
        <v>26</v>
      </c>
      <c r="AH22" s="60">
        <v>22012.81</v>
      </c>
      <c r="AI22" s="61">
        <f t="shared" si="0"/>
        <v>327621.67</v>
      </c>
      <c r="AJ22" s="62">
        <f t="shared" si="1"/>
        <v>704594.77</v>
      </c>
      <c r="AK22" s="157"/>
      <c r="AL22" s="49"/>
    </row>
    <row r="23" spans="1:38" x14ac:dyDescent="0.25">
      <c r="A23" s="57">
        <v>17</v>
      </c>
      <c r="B23" s="2" t="s">
        <v>17</v>
      </c>
      <c r="C23" s="58">
        <v>1129</v>
      </c>
      <c r="D23" s="58">
        <v>27585916.440000001</v>
      </c>
      <c r="E23" s="58"/>
      <c r="F23" s="58"/>
      <c r="G23" s="58">
        <v>1129</v>
      </c>
      <c r="H23" s="58">
        <v>27585916.440000001</v>
      </c>
      <c r="I23" s="58">
        <v>320</v>
      </c>
      <c r="J23" s="58">
        <v>3203938.02</v>
      </c>
      <c r="K23" s="58"/>
      <c r="L23" s="58"/>
      <c r="M23" s="58"/>
      <c r="N23" s="58"/>
      <c r="O23" s="58">
        <v>2960</v>
      </c>
      <c r="P23" s="58">
        <v>2039278.64</v>
      </c>
      <c r="Q23" s="58"/>
      <c r="R23" s="58"/>
      <c r="S23" s="58"/>
      <c r="T23" s="58"/>
      <c r="U23" s="58"/>
      <c r="V23" s="58"/>
      <c r="W23" s="58">
        <v>5134</v>
      </c>
      <c r="X23" s="58">
        <v>7266816.0999999996</v>
      </c>
      <c r="Y23" s="58">
        <v>2660</v>
      </c>
      <c r="Z23" s="58">
        <v>6928562.8600000003</v>
      </c>
      <c r="AA23" s="58">
        <v>2</v>
      </c>
      <c r="AB23" s="58">
        <v>182077.38</v>
      </c>
      <c r="AC23" s="59">
        <v>19791</v>
      </c>
      <c r="AD23" s="59">
        <v>15599144.960000001</v>
      </c>
      <c r="AE23" s="58">
        <v>13573</v>
      </c>
      <c r="AF23" s="60">
        <v>22426115.899999999</v>
      </c>
      <c r="AG23" s="60">
        <v>2960</v>
      </c>
      <c r="AH23" s="60">
        <v>2039278.64</v>
      </c>
      <c r="AI23" s="61">
        <f t="shared" si="0"/>
        <v>40064539.5</v>
      </c>
      <c r="AJ23" s="62">
        <f t="shared" si="1"/>
        <v>77965034.200000003</v>
      </c>
      <c r="AK23" s="157"/>
      <c r="AL23" s="49"/>
    </row>
    <row r="24" spans="1:38" x14ac:dyDescent="0.25">
      <c r="A24" s="57">
        <v>18</v>
      </c>
      <c r="B24" s="2" t="s">
        <v>18</v>
      </c>
      <c r="C24" s="58">
        <v>1028</v>
      </c>
      <c r="D24" s="58">
        <v>25320863.800000001</v>
      </c>
      <c r="E24" s="58"/>
      <c r="F24" s="58"/>
      <c r="G24" s="58">
        <v>1028</v>
      </c>
      <c r="H24" s="58">
        <v>25320863.800000001</v>
      </c>
      <c r="I24" s="58">
        <v>375</v>
      </c>
      <c r="J24" s="58">
        <v>3369678.22</v>
      </c>
      <c r="K24" s="58"/>
      <c r="L24" s="58"/>
      <c r="M24" s="58"/>
      <c r="N24" s="58"/>
      <c r="O24" s="58">
        <v>2640</v>
      </c>
      <c r="P24" s="58">
        <v>1807707.87</v>
      </c>
      <c r="Q24" s="58"/>
      <c r="R24" s="58"/>
      <c r="S24" s="58"/>
      <c r="T24" s="58"/>
      <c r="U24" s="58"/>
      <c r="V24" s="58"/>
      <c r="W24" s="58">
        <v>4499</v>
      </c>
      <c r="X24" s="58">
        <v>6169869.1100000003</v>
      </c>
      <c r="Y24" s="58">
        <v>2652</v>
      </c>
      <c r="Z24" s="58">
        <v>7115659.4900000002</v>
      </c>
      <c r="AA24" s="58">
        <v>1</v>
      </c>
      <c r="AB24" s="58">
        <v>91038.69</v>
      </c>
      <c r="AC24" s="59">
        <v>20587</v>
      </c>
      <c r="AD24" s="59">
        <v>18219927.48</v>
      </c>
      <c r="AE24" s="58">
        <v>15866</v>
      </c>
      <c r="AF24" s="60">
        <v>19757325.59</v>
      </c>
      <c r="AG24" s="60">
        <v>2640</v>
      </c>
      <c r="AH24" s="60">
        <v>1807707.87</v>
      </c>
      <c r="AI24" s="61">
        <f t="shared" si="0"/>
        <v>39784960.939999998</v>
      </c>
      <c r="AJ24" s="62">
        <f t="shared" si="1"/>
        <v>75682201.139999986</v>
      </c>
      <c r="AK24" s="157"/>
      <c r="AL24" s="49"/>
    </row>
    <row r="25" spans="1:38" x14ac:dyDescent="0.25">
      <c r="A25" s="57">
        <v>19</v>
      </c>
      <c r="B25" s="2" t="s">
        <v>19</v>
      </c>
      <c r="C25" s="58">
        <v>32</v>
      </c>
      <c r="D25" s="58">
        <v>761180.71</v>
      </c>
      <c r="E25" s="58"/>
      <c r="F25" s="58"/>
      <c r="G25" s="58">
        <v>32</v>
      </c>
      <c r="H25" s="58">
        <v>761180.71</v>
      </c>
      <c r="I25" s="58">
        <v>12</v>
      </c>
      <c r="J25" s="58">
        <v>119306.11</v>
      </c>
      <c r="K25" s="58"/>
      <c r="L25" s="58"/>
      <c r="M25" s="58"/>
      <c r="N25" s="58"/>
      <c r="O25" s="58">
        <v>77</v>
      </c>
      <c r="P25" s="58">
        <v>52490.96</v>
      </c>
      <c r="Q25" s="58"/>
      <c r="R25" s="58"/>
      <c r="S25" s="58"/>
      <c r="T25" s="58"/>
      <c r="U25" s="58"/>
      <c r="V25" s="58"/>
      <c r="W25" s="58">
        <v>65</v>
      </c>
      <c r="X25" s="58">
        <v>91298.82</v>
      </c>
      <c r="Y25" s="58">
        <v>68</v>
      </c>
      <c r="Z25" s="58">
        <v>244796.37</v>
      </c>
      <c r="AA25" s="58"/>
      <c r="AB25" s="58"/>
      <c r="AC25" s="59">
        <v>283</v>
      </c>
      <c r="AD25" s="59">
        <v>263878.57</v>
      </c>
      <c r="AE25" s="58">
        <v>222</v>
      </c>
      <c r="AF25" s="60">
        <v>301715.77</v>
      </c>
      <c r="AG25" s="60">
        <v>77</v>
      </c>
      <c r="AH25" s="60">
        <v>52490.96</v>
      </c>
      <c r="AI25" s="61">
        <f t="shared" si="0"/>
        <v>618085.30000000005</v>
      </c>
      <c r="AJ25" s="62">
        <f t="shared" si="1"/>
        <v>1743368.49</v>
      </c>
      <c r="AK25" s="157"/>
      <c r="AL25" s="49"/>
    </row>
    <row r="26" spans="1:38" x14ac:dyDescent="0.25">
      <c r="A26" s="57">
        <v>20</v>
      </c>
      <c r="B26" s="2" t="s">
        <v>20</v>
      </c>
      <c r="C26" s="58">
        <v>55</v>
      </c>
      <c r="D26" s="58">
        <v>1501589.01</v>
      </c>
      <c r="E26" s="58"/>
      <c r="F26" s="58"/>
      <c r="G26" s="58">
        <v>55</v>
      </c>
      <c r="H26" s="58">
        <v>1501589.01</v>
      </c>
      <c r="I26" s="58">
        <v>20</v>
      </c>
      <c r="J26" s="58">
        <v>213630.29</v>
      </c>
      <c r="K26" s="58"/>
      <c r="L26" s="58"/>
      <c r="M26" s="58"/>
      <c r="N26" s="58"/>
      <c r="O26" s="58">
        <v>52</v>
      </c>
      <c r="P26" s="58">
        <v>35739.93</v>
      </c>
      <c r="Q26" s="58"/>
      <c r="R26" s="58"/>
      <c r="S26" s="58"/>
      <c r="T26" s="58"/>
      <c r="U26" s="58"/>
      <c r="V26" s="58"/>
      <c r="W26" s="58">
        <v>112</v>
      </c>
      <c r="X26" s="58">
        <v>164501.25</v>
      </c>
      <c r="Y26" s="58">
        <v>57</v>
      </c>
      <c r="Z26" s="58">
        <v>217060.25</v>
      </c>
      <c r="AA26" s="58"/>
      <c r="AB26" s="58"/>
      <c r="AC26" s="59">
        <v>481</v>
      </c>
      <c r="AD26" s="59">
        <v>354264.64</v>
      </c>
      <c r="AE26" s="58">
        <v>354</v>
      </c>
      <c r="AF26" s="60">
        <v>598846.07999999996</v>
      </c>
      <c r="AG26" s="60">
        <v>52</v>
      </c>
      <c r="AH26" s="60">
        <v>35739.93</v>
      </c>
      <c r="AI26" s="61">
        <f t="shared" si="0"/>
        <v>988850.65</v>
      </c>
      <c r="AJ26" s="62">
        <f t="shared" si="1"/>
        <v>2921130.2</v>
      </c>
      <c r="AK26" s="157"/>
      <c r="AL26" s="49"/>
    </row>
    <row r="27" spans="1:38" x14ac:dyDescent="0.25">
      <c r="A27" s="57">
        <v>21</v>
      </c>
      <c r="B27" s="2" t="s">
        <v>21</v>
      </c>
      <c r="C27" s="58">
        <v>81</v>
      </c>
      <c r="D27" s="58">
        <v>2203873.81</v>
      </c>
      <c r="E27" s="58"/>
      <c r="F27" s="58"/>
      <c r="G27" s="58">
        <v>81</v>
      </c>
      <c r="H27" s="58">
        <v>2203873.81</v>
      </c>
      <c r="I27" s="58">
        <v>17</v>
      </c>
      <c r="J27" s="58">
        <v>167615.85999999999</v>
      </c>
      <c r="K27" s="58"/>
      <c r="L27" s="58"/>
      <c r="M27" s="58"/>
      <c r="N27" s="58"/>
      <c r="O27" s="58">
        <v>100</v>
      </c>
      <c r="P27" s="58">
        <v>69284.58</v>
      </c>
      <c r="Q27" s="58"/>
      <c r="R27" s="58"/>
      <c r="S27" s="58"/>
      <c r="T27" s="58"/>
      <c r="U27" s="58"/>
      <c r="V27" s="58"/>
      <c r="W27" s="58">
        <v>152</v>
      </c>
      <c r="X27" s="58">
        <v>207275.18</v>
      </c>
      <c r="Y27" s="58">
        <v>96</v>
      </c>
      <c r="Z27" s="58">
        <v>308333.87</v>
      </c>
      <c r="AA27" s="58"/>
      <c r="AB27" s="58"/>
      <c r="AC27" s="59">
        <v>761</v>
      </c>
      <c r="AD27" s="59">
        <v>595829.43000000005</v>
      </c>
      <c r="AE27" s="58">
        <v>556</v>
      </c>
      <c r="AF27" s="60">
        <v>965560.36</v>
      </c>
      <c r="AG27" s="60">
        <v>100</v>
      </c>
      <c r="AH27" s="60">
        <v>69284.58</v>
      </c>
      <c r="AI27" s="61">
        <f t="shared" si="0"/>
        <v>1630674.37</v>
      </c>
      <c r="AJ27" s="62">
        <f t="shared" si="1"/>
        <v>4310497.91</v>
      </c>
      <c r="AK27" s="157"/>
      <c r="AL27" s="49"/>
    </row>
    <row r="28" spans="1:38" x14ac:dyDescent="0.25">
      <c r="A28" s="66"/>
      <c r="B28" s="67" t="s">
        <v>22</v>
      </c>
      <c r="C28" s="68">
        <f>SUM(C7:C27)</f>
        <v>8398</v>
      </c>
      <c r="D28" s="68">
        <f t="shared" ref="D28:AJ28" si="2">SUM(D7:D27)</f>
        <v>221500512.63000003</v>
      </c>
      <c r="E28" s="68">
        <f t="shared" si="2"/>
        <v>7</v>
      </c>
      <c r="F28" s="68">
        <f t="shared" si="2"/>
        <v>1002250.88</v>
      </c>
      <c r="G28" s="68">
        <f t="shared" si="2"/>
        <v>8405</v>
      </c>
      <c r="H28" s="68">
        <f t="shared" si="2"/>
        <v>222502763.51000002</v>
      </c>
      <c r="I28" s="68">
        <f t="shared" si="2"/>
        <v>2923</v>
      </c>
      <c r="J28" s="68">
        <f t="shared" si="2"/>
        <v>29772726.009999998</v>
      </c>
      <c r="K28" s="68">
        <f t="shared" si="2"/>
        <v>0</v>
      </c>
      <c r="L28" s="68">
        <f t="shared" si="2"/>
        <v>0</v>
      </c>
      <c r="M28" s="68">
        <f t="shared" si="2"/>
        <v>0</v>
      </c>
      <c r="N28" s="68">
        <f t="shared" si="2"/>
        <v>0</v>
      </c>
      <c r="O28" s="68">
        <f t="shared" si="2"/>
        <v>22814</v>
      </c>
      <c r="P28" s="68">
        <f t="shared" si="2"/>
        <v>15973013.760000004</v>
      </c>
      <c r="Q28" s="68">
        <f t="shared" si="2"/>
        <v>0</v>
      </c>
      <c r="R28" s="68">
        <f t="shared" si="2"/>
        <v>0</v>
      </c>
      <c r="S28" s="68">
        <f t="shared" si="2"/>
        <v>4</v>
      </c>
      <c r="T28" s="68">
        <f t="shared" si="2"/>
        <v>54108.119999999995</v>
      </c>
      <c r="U28" s="68">
        <f t="shared" si="2"/>
        <v>0</v>
      </c>
      <c r="V28" s="68">
        <f t="shared" si="2"/>
        <v>0</v>
      </c>
      <c r="W28" s="68">
        <f t="shared" si="2"/>
        <v>30034</v>
      </c>
      <c r="X28" s="68">
        <f t="shared" si="2"/>
        <v>42222566.579999998</v>
      </c>
      <c r="Y28" s="68">
        <f t="shared" si="2"/>
        <v>17998</v>
      </c>
      <c r="Z28" s="68">
        <f t="shared" si="2"/>
        <v>51186823.989999995</v>
      </c>
      <c r="AA28" s="68">
        <f t="shared" si="2"/>
        <v>18</v>
      </c>
      <c r="AB28" s="68">
        <f t="shared" si="2"/>
        <v>1576161.23</v>
      </c>
      <c r="AC28" s="68">
        <f t="shared" si="2"/>
        <v>123339</v>
      </c>
      <c r="AD28" s="68">
        <f t="shared" si="2"/>
        <v>99419405.99000001</v>
      </c>
      <c r="AE28" s="68">
        <f>SUM(AE7:AE27)</f>
        <v>98135</v>
      </c>
      <c r="AF28" s="68">
        <f t="shared" si="2"/>
        <v>139616021.15000004</v>
      </c>
      <c r="AG28" s="68">
        <f t="shared" si="2"/>
        <v>22814</v>
      </c>
      <c r="AH28" s="68">
        <f t="shared" si="2"/>
        <v>15973013.760000004</v>
      </c>
      <c r="AI28" s="68">
        <f t="shared" si="2"/>
        <v>255008440.90000001</v>
      </c>
      <c r="AJ28" s="68">
        <f t="shared" si="2"/>
        <v>560046915.63999999</v>
      </c>
      <c r="AK28" s="157"/>
      <c r="AL28" s="49"/>
    </row>
    <row r="29" spans="1:38" x14ac:dyDescent="0.25">
      <c r="A29" s="57">
        <v>22</v>
      </c>
      <c r="B29" s="2" t="s">
        <v>23</v>
      </c>
      <c r="C29" s="58"/>
      <c r="D29" s="58"/>
      <c r="E29" s="69"/>
      <c r="F29" s="69"/>
      <c r="G29" s="69"/>
      <c r="H29" s="69"/>
      <c r="I29" s="58"/>
      <c r="J29" s="58"/>
      <c r="K29" s="70">
        <v>25282</v>
      </c>
      <c r="L29" s="71">
        <v>4785326.28</v>
      </c>
      <c r="M29" s="69"/>
      <c r="N29" s="69"/>
      <c r="O29" s="72">
        <v>222</v>
      </c>
      <c r="P29" s="58">
        <v>169926.12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>
        <v>225</v>
      </c>
      <c r="AD29" s="58">
        <v>2050071.41</v>
      </c>
      <c r="AE29" s="58">
        <v>3429</v>
      </c>
      <c r="AF29" s="60">
        <v>2735254.87</v>
      </c>
      <c r="AG29" s="60">
        <v>222</v>
      </c>
      <c r="AH29" s="60">
        <v>169926.12</v>
      </c>
      <c r="AI29" s="61">
        <f t="shared" ref="AI29:AI31" si="3">AD29+AF29+AH29</f>
        <v>4955252.4000000004</v>
      </c>
      <c r="AJ29" s="62">
        <f t="shared" ref="AJ29:AJ31" si="4">H29+J29+Z29+AB29+AI29</f>
        <v>4955252.4000000004</v>
      </c>
      <c r="AK29" s="157"/>
      <c r="AL29" s="49"/>
    </row>
    <row r="30" spans="1:38" x14ac:dyDescent="0.25">
      <c r="A30" s="57">
        <f t="shared" ref="A30:A31" si="5">A29+1</f>
        <v>23</v>
      </c>
      <c r="B30" s="2" t="s">
        <v>24</v>
      </c>
      <c r="C30" s="58"/>
      <c r="D30" s="58"/>
      <c r="E30" s="69"/>
      <c r="F30" s="69"/>
      <c r="G30" s="69"/>
      <c r="H30" s="69"/>
      <c r="I30" s="58"/>
      <c r="J30" s="58"/>
      <c r="K30" s="70">
        <v>38910</v>
      </c>
      <c r="L30" s="71">
        <v>6144325.5999999996</v>
      </c>
      <c r="M30" s="69"/>
      <c r="N30" s="69"/>
      <c r="O30" s="72">
        <v>371</v>
      </c>
      <c r="P30" s="58">
        <v>236980</v>
      </c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>
        <v>16</v>
      </c>
      <c r="AD30" s="58">
        <v>2382582.8199999998</v>
      </c>
      <c r="AE30" s="58">
        <v>5025</v>
      </c>
      <c r="AF30" s="60">
        <v>3497011.36</v>
      </c>
      <c r="AG30" s="60">
        <v>371</v>
      </c>
      <c r="AH30" s="60">
        <v>236980</v>
      </c>
      <c r="AI30" s="61">
        <f t="shared" si="3"/>
        <v>6116574.1799999997</v>
      </c>
      <c r="AJ30" s="62">
        <f t="shared" si="4"/>
        <v>6116574.1799999997</v>
      </c>
      <c r="AK30" s="157"/>
      <c r="AL30" s="49"/>
    </row>
    <row r="31" spans="1:38" x14ac:dyDescent="0.25">
      <c r="A31" s="57">
        <f t="shared" si="5"/>
        <v>24</v>
      </c>
      <c r="B31" s="2" t="s">
        <v>25</v>
      </c>
      <c r="C31" s="58"/>
      <c r="D31" s="58"/>
      <c r="E31" s="69"/>
      <c r="F31" s="69"/>
      <c r="G31" s="69"/>
      <c r="H31" s="69"/>
      <c r="I31" s="58"/>
      <c r="J31" s="58"/>
      <c r="K31" s="70">
        <v>49672</v>
      </c>
      <c r="L31" s="71">
        <v>8040668.2399999993</v>
      </c>
      <c r="M31" s="69"/>
      <c r="N31" s="69"/>
      <c r="O31" s="72">
        <v>408</v>
      </c>
      <c r="P31" s="58">
        <v>265764.40000000002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>
        <v>66</v>
      </c>
      <c r="AD31" s="58">
        <v>3117162.56</v>
      </c>
      <c r="AE31" s="58">
        <v>6208</v>
      </c>
      <c r="AF31" s="60">
        <v>4168375.44</v>
      </c>
      <c r="AG31" s="60">
        <v>408</v>
      </c>
      <c r="AH31" s="60">
        <v>265764.40000000002</v>
      </c>
      <c r="AI31" s="61">
        <f t="shared" si="3"/>
        <v>7551302.4000000004</v>
      </c>
      <c r="AJ31" s="62">
        <f t="shared" si="4"/>
        <v>7551302.4000000004</v>
      </c>
      <c r="AK31" s="157"/>
      <c r="AL31" s="49"/>
    </row>
    <row r="32" spans="1:38" x14ac:dyDescent="0.25">
      <c r="A32" s="57"/>
      <c r="B32" s="73" t="s">
        <v>162</v>
      </c>
      <c r="C32" s="74">
        <f>SUM(C29:C31)</f>
        <v>0</v>
      </c>
      <c r="D32" s="74">
        <f t="shared" ref="D32:AJ32" si="6">SUM(D29:D31)</f>
        <v>0</v>
      </c>
      <c r="E32" s="74">
        <f t="shared" si="6"/>
        <v>0</v>
      </c>
      <c r="F32" s="74">
        <f t="shared" si="6"/>
        <v>0</v>
      </c>
      <c r="G32" s="74">
        <f t="shared" si="6"/>
        <v>0</v>
      </c>
      <c r="H32" s="74">
        <f t="shared" si="6"/>
        <v>0</v>
      </c>
      <c r="I32" s="74">
        <f t="shared" si="6"/>
        <v>0</v>
      </c>
      <c r="J32" s="74">
        <f t="shared" si="6"/>
        <v>0</v>
      </c>
      <c r="K32" s="75">
        <f t="shared" si="6"/>
        <v>113864</v>
      </c>
      <c r="L32" s="74">
        <f t="shared" si="6"/>
        <v>18970320.119999997</v>
      </c>
      <c r="M32" s="74">
        <f t="shared" si="6"/>
        <v>0</v>
      </c>
      <c r="N32" s="74">
        <f t="shared" si="6"/>
        <v>0</v>
      </c>
      <c r="O32" s="74">
        <f t="shared" si="6"/>
        <v>1001</v>
      </c>
      <c r="P32" s="74">
        <f t="shared" si="6"/>
        <v>672670.52</v>
      </c>
      <c r="Q32" s="74">
        <f t="shared" si="6"/>
        <v>0</v>
      </c>
      <c r="R32" s="74">
        <f t="shared" si="6"/>
        <v>0</v>
      </c>
      <c r="S32" s="74">
        <f t="shared" si="6"/>
        <v>0</v>
      </c>
      <c r="T32" s="74">
        <f t="shared" si="6"/>
        <v>0</v>
      </c>
      <c r="U32" s="74">
        <f t="shared" si="6"/>
        <v>0</v>
      </c>
      <c r="V32" s="74">
        <f t="shared" si="6"/>
        <v>0</v>
      </c>
      <c r="W32" s="74">
        <f t="shared" si="6"/>
        <v>0</v>
      </c>
      <c r="X32" s="74">
        <f t="shared" si="6"/>
        <v>0</v>
      </c>
      <c r="Y32" s="74">
        <f t="shared" si="6"/>
        <v>0</v>
      </c>
      <c r="Z32" s="74">
        <f t="shared" si="6"/>
        <v>0</v>
      </c>
      <c r="AA32" s="74">
        <f t="shared" si="6"/>
        <v>0</v>
      </c>
      <c r="AB32" s="74">
        <f t="shared" si="6"/>
        <v>0</v>
      </c>
      <c r="AC32" s="74">
        <f t="shared" si="6"/>
        <v>307</v>
      </c>
      <c r="AD32" s="74">
        <f t="shared" si="6"/>
        <v>7549816.7899999991</v>
      </c>
      <c r="AE32" s="74">
        <f t="shared" si="6"/>
        <v>14662</v>
      </c>
      <c r="AF32" s="74">
        <f t="shared" si="6"/>
        <v>10400641.67</v>
      </c>
      <c r="AG32" s="74">
        <f t="shared" si="6"/>
        <v>1001</v>
      </c>
      <c r="AH32" s="74">
        <f t="shared" si="6"/>
        <v>672670.52</v>
      </c>
      <c r="AI32" s="74">
        <f t="shared" si="6"/>
        <v>18623128.98</v>
      </c>
      <c r="AJ32" s="74">
        <f t="shared" si="6"/>
        <v>18623128.98</v>
      </c>
      <c r="AK32" s="157"/>
      <c r="AL32" s="49"/>
    </row>
    <row r="33" spans="1:38" x14ac:dyDescent="0.25">
      <c r="A33" s="57">
        <v>25</v>
      </c>
      <c r="B33" s="2" t="s">
        <v>26</v>
      </c>
      <c r="C33" s="58"/>
      <c r="D33" s="58"/>
      <c r="E33" s="69"/>
      <c r="F33" s="69"/>
      <c r="G33" s="69"/>
      <c r="H33" s="69"/>
      <c r="I33" s="58"/>
      <c r="J33" s="58"/>
      <c r="K33" s="70"/>
      <c r="L33" s="71"/>
      <c r="M33" s="69"/>
      <c r="N33" s="69"/>
      <c r="O33" s="72"/>
      <c r="P33" s="58"/>
      <c r="Q33" s="58"/>
      <c r="R33" s="58"/>
      <c r="S33" s="58"/>
      <c r="T33" s="58"/>
      <c r="U33" s="58">
        <v>4892</v>
      </c>
      <c r="V33" s="58">
        <v>4507672.08</v>
      </c>
      <c r="W33" s="58"/>
      <c r="X33" s="58"/>
      <c r="Y33" s="58"/>
      <c r="Z33" s="58"/>
      <c r="AA33" s="58"/>
      <c r="AB33" s="58"/>
      <c r="AC33" s="58">
        <v>4892</v>
      </c>
      <c r="AD33" s="58">
        <v>4507672.08</v>
      </c>
      <c r="AE33" s="58"/>
      <c r="AF33" s="60"/>
      <c r="AG33" s="60"/>
      <c r="AH33" s="60"/>
      <c r="AI33" s="61">
        <f t="shared" ref="AI33:AI41" si="7">AD33+AF33+AH33</f>
        <v>4507672.08</v>
      </c>
      <c r="AJ33" s="62">
        <f t="shared" ref="AJ33:AJ42" si="8">H33+J33+Z33+AB33+AI33</f>
        <v>4507672.08</v>
      </c>
      <c r="AK33" s="157"/>
      <c r="AL33" s="49"/>
    </row>
    <row r="34" spans="1:38" x14ac:dyDescent="0.25">
      <c r="A34" s="57">
        <v>26</v>
      </c>
      <c r="B34" s="2" t="s">
        <v>27</v>
      </c>
      <c r="C34" s="58"/>
      <c r="D34" s="58"/>
      <c r="E34" s="69"/>
      <c r="F34" s="69"/>
      <c r="G34" s="69"/>
      <c r="H34" s="69"/>
      <c r="I34" s="58">
        <v>620</v>
      </c>
      <c r="J34" s="58">
        <v>5572257.9299999997</v>
      </c>
      <c r="K34" s="70"/>
      <c r="L34" s="71"/>
      <c r="M34" s="69"/>
      <c r="N34" s="69"/>
      <c r="O34" s="72">
        <v>3748</v>
      </c>
      <c r="P34" s="58">
        <v>2210907.7200000002</v>
      </c>
      <c r="Q34" s="58">
        <v>2529</v>
      </c>
      <c r="R34" s="58">
        <v>1289005.52</v>
      </c>
      <c r="S34" s="58">
        <v>4</v>
      </c>
      <c r="T34" s="58">
        <v>54108.12</v>
      </c>
      <c r="U34" s="58">
        <v>605</v>
      </c>
      <c r="V34" s="58">
        <v>238049.35</v>
      </c>
      <c r="W34" s="58">
        <v>5441</v>
      </c>
      <c r="X34" s="58">
        <v>6928045.1399999997</v>
      </c>
      <c r="Y34" s="58"/>
      <c r="Z34" s="58"/>
      <c r="AA34" s="58"/>
      <c r="AB34" s="58"/>
      <c r="AC34" s="58">
        <v>20694</v>
      </c>
      <c r="AD34" s="58">
        <v>16741715.02</v>
      </c>
      <c r="AE34" s="58">
        <v>12000</v>
      </c>
      <c r="AF34" s="60">
        <v>9045749.0299999993</v>
      </c>
      <c r="AG34" s="60">
        <v>6882</v>
      </c>
      <c r="AH34" s="60">
        <v>3737962.5900000003</v>
      </c>
      <c r="AI34" s="61">
        <f t="shared" si="7"/>
        <v>29525426.639999997</v>
      </c>
      <c r="AJ34" s="62">
        <f t="shared" si="8"/>
        <v>35097684.569999993</v>
      </c>
      <c r="AK34" s="157"/>
      <c r="AL34" s="49"/>
    </row>
    <row r="35" spans="1:38" x14ac:dyDescent="0.25">
      <c r="A35" s="57">
        <v>27</v>
      </c>
      <c r="B35" s="2" t="s">
        <v>28</v>
      </c>
      <c r="C35" s="58"/>
      <c r="D35" s="58"/>
      <c r="E35" s="69"/>
      <c r="F35" s="69"/>
      <c r="G35" s="69"/>
      <c r="H35" s="69"/>
      <c r="I35" s="58">
        <v>446</v>
      </c>
      <c r="J35" s="58">
        <v>4139945.66</v>
      </c>
      <c r="K35" s="70">
        <v>1692</v>
      </c>
      <c r="L35" s="71">
        <v>277448.64</v>
      </c>
      <c r="M35" s="69"/>
      <c r="N35" s="69"/>
      <c r="O35" s="72">
        <v>2664</v>
      </c>
      <c r="P35" s="58">
        <v>1571648.08</v>
      </c>
      <c r="Q35" s="58">
        <v>1759</v>
      </c>
      <c r="R35" s="58">
        <v>896375.94</v>
      </c>
      <c r="S35" s="58">
        <v>2</v>
      </c>
      <c r="T35" s="58">
        <v>27054.06</v>
      </c>
      <c r="U35" s="58"/>
      <c r="V35" s="58"/>
      <c r="W35" s="58">
        <v>3201</v>
      </c>
      <c r="X35" s="58">
        <v>4249325.03</v>
      </c>
      <c r="Y35" s="58">
        <v>307</v>
      </c>
      <c r="Z35" s="58">
        <v>2532527.12</v>
      </c>
      <c r="AA35" s="58"/>
      <c r="AB35" s="76"/>
      <c r="AC35" s="58">
        <v>17992</v>
      </c>
      <c r="AD35" s="58">
        <v>7655583.2699999996</v>
      </c>
      <c r="AE35" s="58">
        <v>10321</v>
      </c>
      <c r="AF35" s="60">
        <v>12285110.65</v>
      </c>
      <c r="AG35" s="60">
        <v>4423</v>
      </c>
      <c r="AH35" s="60">
        <v>2468024.02</v>
      </c>
      <c r="AI35" s="61">
        <f t="shared" si="7"/>
        <v>22408717.940000001</v>
      </c>
      <c r="AJ35" s="62">
        <f t="shared" si="8"/>
        <v>29081190.720000003</v>
      </c>
      <c r="AK35" s="157"/>
      <c r="AL35" s="49"/>
    </row>
    <row r="36" spans="1:38" x14ac:dyDescent="0.25">
      <c r="A36" s="57">
        <v>28</v>
      </c>
      <c r="B36" s="2" t="s">
        <v>29</v>
      </c>
      <c r="C36" s="58"/>
      <c r="D36" s="58"/>
      <c r="E36" s="69"/>
      <c r="F36" s="69"/>
      <c r="G36" s="69"/>
      <c r="H36" s="69"/>
      <c r="I36" s="58">
        <v>521</v>
      </c>
      <c r="J36" s="58">
        <v>5161118.72</v>
      </c>
      <c r="K36" s="70"/>
      <c r="L36" s="71"/>
      <c r="M36" s="69"/>
      <c r="N36" s="69"/>
      <c r="O36" s="72">
        <v>2813</v>
      </c>
      <c r="P36" s="58">
        <v>1659152.98</v>
      </c>
      <c r="Q36" s="58"/>
      <c r="R36" s="58"/>
      <c r="S36" s="58">
        <v>1</v>
      </c>
      <c r="T36" s="58">
        <v>13527.03</v>
      </c>
      <c r="U36" s="58"/>
      <c r="V36" s="58"/>
      <c r="W36" s="58">
        <v>3605</v>
      </c>
      <c r="X36" s="58">
        <v>4512959.6310000001</v>
      </c>
      <c r="Y36" s="58"/>
      <c r="Z36" s="58"/>
      <c r="AA36" s="58"/>
      <c r="AB36" s="58"/>
      <c r="AC36" s="58">
        <v>14398</v>
      </c>
      <c r="AD36" s="58">
        <v>6093230.7000000002</v>
      </c>
      <c r="AE36" s="58">
        <v>12653</v>
      </c>
      <c r="AF36" s="60">
        <v>16504556.699999999</v>
      </c>
      <c r="AG36" s="60">
        <v>2813</v>
      </c>
      <c r="AH36" s="60">
        <v>1659152.98</v>
      </c>
      <c r="AI36" s="61">
        <f t="shared" si="7"/>
        <v>24256940.379999999</v>
      </c>
      <c r="AJ36" s="62">
        <f t="shared" si="8"/>
        <v>29418059.099999998</v>
      </c>
      <c r="AK36" s="157"/>
      <c r="AL36" s="49"/>
    </row>
    <row r="37" spans="1:38" x14ac:dyDescent="0.25">
      <c r="A37" s="57">
        <v>29</v>
      </c>
      <c r="B37" s="2" t="s">
        <v>30</v>
      </c>
      <c r="C37" s="58"/>
      <c r="D37" s="58"/>
      <c r="E37" s="69"/>
      <c r="F37" s="69"/>
      <c r="G37" s="69"/>
      <c r="H37" s="69"/>
      <c r="I37" s="58">
        <v>469</v>
      </c>
      <c r="J37" s="58">
        <v>4610577.6500000004</v>
      </c>
      <c r="K37" s="70"/>
      <c r="L37" s="71"/>
      <c r="M37" s="69"/>
      <c r="N37" s="69"/>
      <c r="O37" s="72">
        <v>3153</v>
      </c>
      <c r="P37" s="58">
        <v>1860063.62</v>
      </c>
      <c r="Q37" s="58"/>
      <c r="R37" s="58"/>
      <c r="S37" s="58">
        <v>2</v>
      </c>
      <c r="T37" s="58">
        <v>27054.06</v>
      </c>
      <c r="U37" s="58"/>
      <c r="V37" s="58"/>
      <c r="W37" s="58">
        <v>4595</v>
      </c>
      <c r="X37" s="58">
        <v>5884390.2400000002</v>
      </c>
      <c r="Y37" s="58"/>
      <c r="Z37" s="58"/>
      <c r="AA37" s="58"/>
      <c r="AB37" s="58"/>
      <c r="AC37" s="58">
        <v>19036</v>
      </c>
      <c r="AD37" s="58">
        <v>12971062.58</v>
      </c>
      <c r="AE37" s="58">
        <v>15034</v>
      </c>
      <c r="AF37" s="60">
        <v>10857183.119999999</v>
      </c>
      <c r="AG37" s="60">
        <v>3153</v>
      </c>
      <c r="AH37" s="60">
        <v>1860063.62</v>
      </c>
      <c r="AI37" s="61">
        <f t="shared" si="7"/>
        <v>25688309.32</v>
      </c>
      <c r="AJ37" s="62">
        <f t="shared" si="8"/>
        <v>30298886.969999999</v>
      </c>
      <c r="AK37" s="157"/>
      <c r="AL37" s="49"/>
    </row>
    <row r="38" spans="1:38" x14ac:dyDescent="0.25">
      <c r="A38" s="57">
        <v>30</v>
      </c>
      <c r="B38" s="2" t="s">
        <v>31</v>
      </c>
      <c r="C38" s="58">
        <v>552</v>
      </c>
      <c r="D38" s="58">
        <v>16052586.210000001</v>
      </c>
      <c r="E38" s="70">
        <v>7</v>
      </c>
      <c r="F38" s="70">
        <v>1109168.8256000001</v>
      </c>
      <c r="G38" s="58">
        <v>559</v>
      </c>
      <c r="H38" s="58">
        <v>17161755.035599999</v>
      </c>
      <c r="I38" s="58">
        <v>128</v>
      </c>
      <c r="J38" s="58">
        <v>1200348.1599999999</v>
      </c>
      <c r="K38" s="77"/>
      <c r="L38" s="58"/>
      <c r="M38" s="58">
        <v>581</v>
      </c>
      <c r="N38" s="58">
        <v>507565.98</v>
      </c>
      <c r="O38" s="72">
        <v>738</v>
      </c>
      <c r="P38" s="58">
        <v>435177.79</v>
      </c>
      <c r="Q38" s="58"/>
      <c r="R38" s="58"/>
      <c r="S38" s="58">
        <v>1</v>
      </c>
      <c r="T38" s="58">
        <v>13527.03</v>
      </c>
      <c r="U38" s="58"/>
      <c r="V38" s="58"/>
      <c r="W38" s="58">
        <v>980</v>
      </c>
      <c r="X38" s="58">
        <v>1358403.71</v>
      </c>
      <c r="Y38" s="58"/>
      <c r="Z38" s="58"/>
      <c r="AA38" s="58"/>
      <c r="AB38" s="58"/>
      <c r="AC38" s="58">
        <v>4340</v>
      </c>
      <c r="AD38" s="58">
        <v>1821428.23</v>
      </c>
      <c r="AE38" s="58">
        <v>4674</v>
      </c>
      <c r="AF38" s="60">
        <v>5539050.2300000004</v>
      </c>
      <c r="AG38" s="60">
        <v>1319</v>
      </c>
      <c r="AH38" s="60">
        <v>942743.77</v>
      </c>
      <c r="AI38" s="61">
        <f t="shared" si="7"/>
        <v>8303222.2300000004</v>
      </c>
      <c r="AJ38" s="62">
        <f t="shared" si="8"/>
        <v>26665325.4256</v>
      </c>
      <c r="AK38" s="157"/>
      <c r="AL38" s="49"/>
    </row>
    <row r="39" spans="1:38" x14ac:dyDescent="0.25">
      <c r="A39" s="57">
        <v>31</v>
      </c>
      <c r="B39" s="2" t="s">
        <v>32</v>
      </c>
      <c r="C39" s="58">
        <v>87</v>
      </c>
      <c r="D39" s="58">
        <v>1567376.84</v>
      </c>
      <c r="E39" s="78"/>
      <c r="F39" s="78"/>
      <c r="G39" s="58">
        <v>87</v>
      </c>
      <c r="H39" s="58">
        <v>1567376.84</v>
      </c>
      <c r="I39" s="58">
        <v>108</v>
      </c>
      <c r="J39" s="58">
        <v>941906.34</v>
      </c>
      <c r="K39" s="79">
        <v>3136</v>
      </c>
      <c r="L39" s="80">
        <v>555094.12</v>
      </c>
      <c r="M39" s="58">
        <v>240</v>
      </c>
      <c r="N39" s="58">
        <v>153350.39999999999</v>
      </c>
      <c r="O39" s="72">
        <v>595</v>
      </c>
      <c r="P39" s="58">
        <v>351498.03</v>
      </c>
      <c r="Q39" s="58"/>
      <c r="R39" s="58"/>
      <c r="S39" s="58">
        <v>1</v>
      </c>
      <c r="T39" s="58">
        <v>13527.03</v>
      </c>
      <c r="U39" s="58"/>
      <c r="V39" s="58"/>
      <c r="W39" s="58">
        <v>766</v>
      </c>
      <c r="X39" s="58">
        <v>968556.8</v>
      </c>
      <c r="Y39" s="58"/>
      <c r="Z39" s="58"/>
      <c r="AA39" s="58"/>
      <c r="AB39" s="58"/>
      <c r="AC39" s="58">
        <v>3875</v>
      </c>
      <c r="AD39" s="58">
        <v>2289386.7200000002</v>
      </c>
      <c r="AE39" s="58">
        <v>2030</v>
      </c>
      <c r="AF39" s="60">
        <v>2996662.54</v>
      </c>
      <c r="AG39" s="60">
        <v>835</v>
      </c>
      <c r="AH39" s="60">
        <v>504848.43000000005</v>
      </c>
      <c r="AI39" s="61">
        <f t="shared" si="7"/>
        <v>5790897.6899999995</v>
      </c>
      <c r="AJ39" s="62">
        <f t="shared" si="8"/>
        <v>8300180.8699999992</v>
      </c>
      <c r="AK39" s="157"/>
      <c r="AL39" s="49"/>
    </row>
    <row r="40" spans="1:38" x14ac:dyDescent="0.25">
      <c r="A40" s="57">
        <v>32</v>
      </c>
      <c r="B40" s="2" t="s">
        <v>33</v>
      </c>
      <c r="C40" s="58">
        <v>882</v>
      </c>
      <c r="D40" s="58">
        <v>24108817.039999999</v>
      </c>
      <c r="E40" s="70">
        <v>9</v>
      </c>
      <c r="F40" s="70">
        <v>2419940.4300000002</v>
      </c>
      <c r="G40" s="58">
        <v>891</v>
      </c>
      <c r="H40" s="58">
        <v>26528757.469999999</v>
      </c>
      <c r="I40" s="58"/>
      <c r="J40" s="58"/>
      <c r="K40" s="70"/>
      <c r="L40" s="71"/>
      <c r="M40" s="58">
        <v>241</v>
      </c>
      <c r="N40" s="58">
        <v>177985.71</v>
      </c>
      <c r="O40" s="72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60"/>
      <c r="AG40" s="60">
        <v>241</v>
      </c>
      <c r="AH40" s="60">
        <v>177985.71</v>
      </c>
      <c r="AI40" s="61">
        <f t="shared" si="7"/>
        <v>177985.71</v>
      </c>
      <c r="AJ40" s="62">
        <f t="shared" si="8"/>
        <v>26706743.18</v>
      </c>
      <c r="AK40" s="157"/>
      <c r="AL40" s="49"/>
    </row>
    <row r="41" spans="1:38" x14ac:dyDescent="0.25">
      <c r="A41" s="57">
        <v>33</v>
      </c>
      <c r="B41" s="81" t="s">
        <v>34</v>
      </c>
      <c r="C41" s="58">
        <v>295</v>
      </c>
      <c r="D41" s="58">
        <v>8175737.0999999996</v>
      </c>
      <c r="E41" s="70"/>
      <c r="F41" s="70"/>
      <c r="G41" s="58">
        <v>295</v>
      </c>
      <c r="H41" s="58">
        <v>8175737.0999999996</v>
      </c>
      <c r="I41" s="58"/>
      <c r="J41" s="58"/>
      <c r="K41" s="70"/>
      <c r="L41" s="71"/>
      <c r="M41" s="58">
        <v>176</v>
      </c>
      <c r="N41" s="58">
        <v>130213.6</v>
      </c>
      <c r="O41" s="72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60"/>
      <c r="AG41" s="60">
        <v>176</v>
      </c>
      <c r="AH41" s="60">
        <v>130213.6</v>
      </c>
      <c r="AI41" s="61">
        <f t="shared" si="7"/>
        <v>130213.6</v>
      </c>
      <c r="AJ41" s="62">
        <f t="shared" si="8"/>
        <v>8305950.6999999993</v>
      </c>
      <c r="AK41" s="157"/>
      <c r="AL41" s="49"/>
    </row>
    <row r="42" spans="1:38" x14ac:dyDescent="0.25">
      <c r="A42" s="57">
        <v>34</v>
      </c>
      <c r="B42" s="4" t="s">
        <v>35</v>
      </c>
      <c r="C42" s="58"/>
      <c r="D42" s="58"/>
      <c r="E42" s="69"/>
      <c r="F42" s="69"/>
      <c r="G42" s="58"/>
      <c r="H42" s="58"/>
      <c r="I42" s="58"/>
      <c r="J42" s="58"/>
      <c r="K42" s="70"/>
      <c r="L42" s="71"/>
      <c r="M42" s="69"/>
      <c r="N42" s="69"/>
      <c r="O42" s="72"/>
      <c r="P42" s="58"/>
      <c r="Q42" s="58"/>
      <c r="R42" s="58"/>
      <c r="S42" s="58"/>
      <c r="T42" s="58"/>
      <c r="U42" s="58"/>
      <c r="V42" s="58"/>
      <c r="W42" s="58"/>
      <c r="X42" s="58"/>
      <c r="Y42" s="58">
        <v>12945</v>
      </c>
      <c r="Z42" s="58">
        <v>28097135.120000001</v>
      </c>
      <c r="AA42" s="58">
        <v>4</v>
      </c>
      <c r="AB42" s="58">
        <v>364154.76</v>
      </c>
      <c r="AC42" s="58"/>
      <c r="AD42" s="58"/>
      <c r="AE42" s="58"/>
      <c r="AF42" s="60"/>
      <c r="AG42" s="60"/>
      <c r="AH42" s="60"/>
      <c r="AI42" s="82"/>
      <c r="AJ42" s="62">
        <f t="shared" si="8"/>
        <v>28461289.880000003</v>
      </c>
      <c r="AK42" s="157"/>
      <c r="AL42" s="49"/>
    </row>
    <row r="43" spans="1:38" x14ac:dyDescent="0.25">
      <c r="A43" s="57"/>
      <c r="B43" s="83" t="s">
        <v>36</v>
      </c>
      <c r="C43" s="84">
        <f>SUM(C32:C42)</f>
        <v>1816</v>
      </c>
      <c r="D43" s="84">
        <f t="shared" ref="D43:AJ43" si="9">SUM(D32:D42)</f>
        <v>49904517.190000005</v>
      </c>
      <c r="E43" s="84">
        <f t="shared" si="9"/>
        <v>16</v>
      </c>
      <c r="F43" s="84">
        <f t="shared" si="9"/>
        <v>3529109.2556000003</v>
      </c>
      <c r="G43" s="84">
        <f t="shared" si="9"/>
        <v>1832</v>
      </c>
      <c r="H43" s="84">
        <f t="shared" si="9"/>
        <v>53433626.445599996</v>
      </c>
      <c r="I43" s="84">
        <f t="shared" si="9"/>
        <v>2292</v>
      </c>
      <c r="J43" s="84">
        <f t="shared" si="9"/>
        <v>21626154.460000001</v>
      </c>
      <c r="K43" s="85">
        <f t="shared" si="9"/>
        <v>118692</v>
      </c>
      <c r="L43" s="84">
        <f t="shared" si="9"/>
        <v>19802862.879999999</v>
      </c>
      <c r="M43" s="84">
        <f t="shared" si="9"/>
        <v>1238</v>
      </c>
      <c r="N43" s="84">
        <f t="shared" si="9"/>
        <v>969115.69</v>
      </c>
      <c r="O43" s="84">
        <f t="shared" si="9"/>
        <v>14712</v>
      </c>
      <c r="P43" s="84">
        <f t="shared" si="9"/>
        <v>8761118.7400000002</v>
      </c>
      <c r="Q43" s="84">
        <f t="shared" si="9"/>
        <v>4288</v>
      </c>
      <c r="R43" s="84">
        <f t="shared" si="9"/>
        <v>2185381.46</v>
      </c>
      <c r="S43" s="84">
        <f t="shared" si="9"/>
        <v>11</v>
      </c>
      <c r="T43" s="84">
        <f t="shared" si="9"/>
        <v>148797.33000000002</v>
      </c>
      <c r="U43" s="84">
        <f t="shared" si="9"/>
        <v>5497</v>
      </c>
      <c r="V43" s="84">
        <f t="shared" si="9"/>
        <v>4745721.43</v>
      </c>
      <c r="W43" s="84">
        <f t="shared" si="9"/>
        <v>18588</v>
      </c>
      <c r="X43" s="84">
        <f t="shared" si="9"/>
        <v>23901680.551000003</v>
      </c>
      <c r="Y43" s="84">
        <f t="shared" si="9"/>
        <v>13252</v>
      </c>
      <c r="Z43" s="84">
        <f t="shared" si="9"/>
        <v>30629662.240000002</v>
      </c>
      <c r="AA43" s="84">
        <f t="shared" si="9"/>
        <v>4</v>
      </c>
      <c r="AB43" s="84">
        <f t="shared" si="9"/>
        <v>364154.76</v>
      </c>
      <c r="AC43" s="84">
        <f t="shared" si="9"/>
        <v>85534</v>
      </c>
      <c r="AD43" s="84">
        <f t="shared" si="9"/>
        <v>59629895.389999993</v>
      </c>
      <c r="AE43" s="84">
        <f t="shared" si="9"/>
        <v>71374</v>
      </c>
      <c r="AF43" s="84">
        <f t="shared" si="9"/>
        <v>67628953.939999998</v>
      </c>
      <c r="AG43" s="84">
        <f t="shared" si="9"/>
        <v>20843</v>
      </c>
      <c r="AH43" s="84">
        <f t="shared" si="9"/>
        <v>12153665.24</v>
      </c>
      <c r="AI43" s="84">
        <f t="shared" si="9"/>
        <v>139412514.57000002</v>
      </c>
      <c r="AJ43" s="84">
        <f t="shared" si="9"/>
        <v>245466112.47559997</v>
      </c>
      <c r="AK43" s="157"/>
      <c r="AL43" s="49"/>
    </row>
    <row r="44" spans="1:38" x14ac:dyDescent="0.25">
      <c r="A44" s="57">
        <v>35</v>
      </c>
      <c r="B44" s="2" t="s">
        <v>37</v>
      </c>
      <c r="C44" s="158"/>
      <c r="D44" s="159"/>
      <c r="E44" s="159"/>
      <c r="F44" s="159"/>
      <c r="G44" s="159"/>
      <c r="H44" s="159"/>
      <c r="I44" s="159"/>
      <c r="J44" s="159"/>
      <c r="K44" s="86"/>
      <c r="L44" s="57"/>
      <c r="M44" s="159"/>
      <c r="N44" s="159"/>
      <c r="O44" s="82"/>
      <c r="P44" s="57"/>
      <c r="Q44" s="159"/>
      <c r="R44" s="159"/>
      <c r="S44" s="159"/>
      <c r="T44" s="159"/>
      <c r="U44" s="87">
        <v>1450</v>
      </c>
      <c r="V44" s="87">
        <v>1305357.28</v>
      </c>
      <c r="W44" s="159"/>
      <c r="X44" s="159"/>
      <c r="Y44" s="159"/>
      <c r="Z44" s="159"/>
      <c r="AA44" s="159"/>
      <c r="AB44" s="159"/>
      <c r="AC44" s="87">
        <v>1450</v>
      </c>
      <c r="AD44" s="87">
        <v>1305357.28</v>
      </c>
      <c r="AE44" s="57"/>
      <c r="AF44" s="57"/>
      <c r="AG44" s="57"/>
      <c r="AH44" s="88"/>
      <c r="AI44" s="61">
        <f t="shared" ref="AI44:AI54" si="10">AD44+AF44+AH44</f>
        <v>1305357.28</v>
      </c>
      <c r="AJ44" s="62">
        <f t="shared" ref="AJ44:AJ54" si="11">H44+J44+Z44+AB44+AI44</f>
        <v>1305357.28</v>
      </c>
      <c r="AK44" s="157"/>
      <c r="AL44" s="49"/>
    </row>
    <row r="45" spans="1:38" x14ac:dyDescent="0.25">
      <c r="A45" s="57">
        <v>36</v>
      </c>
      <c r="B45" s="2" t="s">
        <v>38</v>
      </c>
      <c r="C45" s="58"/>
      <c r="D45" s="58"/>
      <c r="E45" s="69"/>
      <c r="F45" s="69"/>
      <c r="G45" s="69"/>
      <c r="H45" s="69"/>
      <c r="I45" s="58"/>
      <c r="J45" s="58"/>
      <c r="K45" s="70">
        <v>83516</v>
      </c>
      <c r="L45" s="71">
        <v>14988280.32</v>
      </c>
      <c r="M45" s="69"/>
      <c r="N45" s="69"/>
      <c r="O45" s="72">
        <v>997</v>
      </c>
      <c r="P45" s="58">
        <v>731418.48</v>
      </c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>
        <v>525</v>
      </c>
      <c r="AD45" s="58">
        <v>1214851.74</v>
      </c>
      <c r="AE45" s="58">
        <v>11577</v>
      </c>
      <c r="AF45" s="60">
        <v>14071497.379999999</v>
      </c>
      <c r="AG45" s="60">
        <v>997</v>
      </c>
      <c r="AH45" s="60">
        <v>731418.48</v>
      </c>
      <c r="AI45" s="61">
        <f t="shared" si="10"/>
        <v>16017767.6</v>
      </c>
      <c r="AJ45" s="62">
        <f t="shared" si="11"/>
        <v>16017767.6</v>
      </c>
      <c r="AK45" s="157"/>
      <c r="AL45" s="49"/>
    </row>
    <row r="46" spans="1:38" x14ac:dyDescent="0.25">
      <c r="A46" s="57">
        <v>37</v>
      </c>
      <c r="B46" s="2" t="s">
        <v>39</v>
      </c>
      <c r="C46" s="58">
        <v>2255</v>
      </c>
      <c r="D46" s="58">
        <v>96218913.859999999</v>
      </c>
      <c r="E46" s="79">
        <v>99</v>
      </c>
      <c r="F46" s="79">
        <v>17768453.399999999</v>
      </c>
      <c r="G46" s="58">
        <v>2354</v>
      </c>
      <c r="H46" s="58">
        <v>113987367.25999999</v>
      </c>
      <c r="I46" s="58">
        <v>212</v>
      </c>
      <c r="J46" s="58">
        <v>8781843.8900000006</v>
      </c>
      <c r="K46" s="89"/>
      <c r="L46" s="78"/>
      <c r="M46" s="80">
        <v>2003</v>
      </c>
      <c r="N46" s="80">
        <v>1751771.52</v>
      </c>
      <c r="O46" s="80">
        <v>365</v>
      </c>
      <c r="P46" s="58">
        <v>114544.60999999987</v>
      </c>
      <c r="Q46" s="58">
        <v>156</v>
      </c>
      <c r="R46" s="80">
        <v>2208658.92</v>
      </c>
      <c r="S46" s="58">
        <v>960</v>
      </c>
      <c r="T46" s="80">
        <v>6336119.0800000001</v>
      </c>
      <c r="U46" s="80">
        <v>1394</v>
      </c>
      <c r="V46" s="58">
        <v>527442.53</v>
      </c>
      <c r="W46" s="58"/>
      <c r="X46" s="58"/>
      <c r="Y46" s="58"/>
      <c r="Z46" s="58"/>
      <c r="AA46" s="58"/>
      <c r="AB46" s="58"/>
      <c r="AC46" s="58">
        <v>106</v>
      </c>
      <c r="AD46" s="58">
        <v>691904.99</v>
      </c>
      <c r="AE46" s="58">
        <v>4657</v>
      </c>
      <c r="AF46" s="60">
        <v>5933616.2599999998</v>
      </c>
      <c r="AG46" s="60">
        <v>2003</v>
      </c>
      <c r="AH46" s="60">
        <v>1751771.52</v>
      </c>
      <c r="AI46" s="61">
        <f t="shared" si="10"/>
        <v>8377292.7699999996</v>
      </c>
      <c r="AJ46" s="62">
        <f t="shared" si="11"/>
        <v>131146503.91999999</v>
      </c>
      <c r="AK46" s="157"/>
      <c r="AL46" s="49"/>
    </row>
    <row r="47" spans="1:38" x14ac:dyDescent="0.25">
      <c r="A47" s="57">
        <v>38</v>
      </c>
      <c r="B47" s="2" t="s">
        <v>163</v>
      </c>
      <c r="C47" s="58">
        <v>0</v>
      </c>
      <c r="D47" s="58">
        <v>0</v>
      </c>
      <c r="E47" s="90"/>
      <c r="F47" s="90"/>
      <c r="G47" s="58"/>
      <c r="H47" s="58"/>
      <c r="I47" s="58">
        <v>6</v>
      </c>
      <c r="J47" s="58">
        <v>887986.02</v>
      </c>
      <c r="K47" s="91"/>
      <c r="L47" s="92"/>
      <c r="M47" s="92"/>
      <c r="N47" s="92"/>
      <c r="O47" s="93"/>
      <c r="P47" s="58"/>
      <c r="Q47" s="58"/>
      <c r="R47" s="92"/>
      <c r="S47" s="58"/>
      <c r="T47" s="92"/>
      <c r="U47" s="92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60"/>
      <c r="AG47" s="60">
        <v>0</v>
      </c>
      <c r="AH47" s="60">
        <v>0</v>
      </c>
      <c r="AI47" s="61">
        <f t="shared" si="10"/>
        <v>0</v>
      </c>
      <c r="AJ47" s="62">
        <f t="shared" si="11"/>
        <v>887986.02</v>
      </c>
      <c r="AK47" s="157"/>
      <c r="AL47" s="49"/>
    </row>
    <row r="48" spans="1:38" x14ac:dyDescent="0.25">
      <c r="A48" s="57">
        <v>39</v>
      </c>
      <c r="B48" s="2" t="s">
        <v>45</v>
      </c>
      <c r="C48" s="58">
        <v>1243</v>
      </c>
      <c r="D48" s="58">
        <v>32937502.579999998</v>
      </c>
      <c r="E48" s="90">
        <v>26</v>
      </c>
      <c r="F48" s="90">
        <v>4952103.4056000011</v>
      </c>
      <c r="G48" s="58">
        <v>1269</v>
      </c>
      <c r="H48" s="58">
        <v>37889605.985600002</v>
      </c>
      <c r="I48" s="58">
        <v>24</v>
      </c>
      <c r="J48" s="58">
        <v>214319.2</v>
      </c>
      <c r="K48" s="70"/>
      <c r="L48" s="71"/>
      <c r="M48" s="70">
        <v>324</v>
      </c>
      <c r="N48" s="70">
        <v>239711.4</v>
      </c>
      <c r="O48" s="72"/>
      <c r="P48" s="58"/>
      <c r="Q48" s="58"/>
      <c r="R48" s="58"/>
      <c r="S48" s="58">
        <v>20</v>
      </c>
      <c r="T48" s="58">
        <v>270811.14</v>
      </c>
      <c r="U48" s="58"/>
      <c r="V48" s="58"/>
      <c r="W48" s="58"/>
      <c r="X48" s="58"/>
      <c r="Y48" s="58"/>
      <c r="Z48" s="58"/>
      <c r="AA48" s="58"/>
      <c r="AB48" s="58"/>
      <c r="AC48" s="58">
        <v>75</v>
      </c>
      <c r="AD48" s="58">
        <v>19596.57</v>
      </c>
      <c r="AE48" s="58">
        <v>569</v>
      </c>
      <c r="AF48" s="60">
        <v>367276.49</v>
      </c>
      <c r="AG48" s="60">
        <v>324</v>
      </c>
      <c r="AH48" s="60">
        <v>239711.4</v>
      </c>
      <c r="AI48" s="61">
        <f t="shared" si="10"/>
        <v>626584.46</v>
      </c>
      <c r="AJ48" s="62">
        <f t="shared" si="11"/>
        <v>38730509.645600006</v>
      </c>
      <c r="AK48" s="157"/>
      <c r="AL48" s="49"/>
    </row>
    <row r="49" spans="1:38" x14ac:dyDescent="0.25">
      <c r="A49" s="57">
        <v>40</v>
      </c>
      <c r="B49" s="2" t="s">
        <v>40</v>
      </c>
      <c r="C49" s="58">
        <v>255</v>
      </c>
      <c r="D49" s="58">
        <v>14753093.630000001</v>
      </c>
      <c r="E49" s="90">
        <v>14</v>
      </c>
      <c r="F49" s="90">
        <v>3158739.0340000005</v>
      </c>
      <c r="G49" s="58">
        <v>269</v>
      </c>
      <c r="H49" s="58">
        <v>17911832.664000001</v>
      </c>
      <c r="I49" s="58">
        <v>114</v>
      </c>
      <c r="J49" s="58">
        <v>2648315.0499999998</v>
      </c>
      <c r="K49" s="70"/>
      <c r="L49" s="71"/>
      <c r="M49" s="70">
        <v>80</v>
      </c>
      <c r="N49" s="70">
        <v>69948.800000000003</v>
      </c>
      <c r="O49" s="72">
        <v>1342</v>
      </c>
      <c r="P49" s="58">
        <v>297931.19</v>
      </c>
      <c r="Q49" s="58"/>
      <c r="R49" s="58"/>
      <c r="S49" s="58"/>
      <c r="T49" s="58"/>
      <c r="U49" s="58"/>
      <c r="V49" s="58"/>
      <c r="W49" s="58">
        <v>105</v>
      </c>
      <c r="X49" s="58">
        <v>500369.74</v>
      </c>
      <c r="Y49" s="58"/>
      <c r="Z49" s="58"/>
      <c r="AA49" s="58"/>
      <c r="AB49" s="58"/>
      <c r="AC49" s="58">
        <v>2136</v>
      </c>
      <c r="AD49" s="58">
        <v>466750.44</v>
      </c>
      <c r="AE49" s="58">
        <v>4391</v>
      </c>
      <c r="AF49" s="60">
        <v>621433.27</v>
      </c>
      <c r="AG49" s="60">
        <v>80</v>
      </c>
      <c r="AH49" s="60">
        <v>69948.800000000003</v>
      </c>
      <c r="AI49" s="61">
        <f t="shared" si="10"/>
        <v>1158132.51</v>
      </c>
      <c r="AJ49" s="62">
        <f t="shared" si="11"/>
        <v>21718280.224000003</v>
      </c>
      <c r="AK49" s="157"/>
      <c r="AL49" s="49"/>
    </row>
    <row r="50" spans="1:38" x14ac:dyDescent="0.25">
      <c r="A50" s="57">
        <v>41</v>
      </c>
      <c r="B50" s="2" t="s">
        <v>42</v>
      </c>
      <c r="C50" s="58">
        <v>37</v>
      </c>
      <c r="D50" s="58">
        <v>2136264.7599999998</v>
      </c>
      <c r="E50" s="90"/>
      <c r="F50" s="90"/>
      <c r="G50" s="58">
        <v>37</v>
      </c>
      <c r="H50" s="58">
        <v>2136264.7599999998</v>
      </c>
      <c r="I50" s="58">
        <v>32</v>
      </c>
      <c r="J50" s="58">
        <v>503628.89</v>
      </c>
      <c r="K50" s="70"/>
      <c r="L50" s="71"/>
      <c r="M50" s="70"/>
      <c r="N50" s="70"/>
      <c r="O50" s="72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>
        <v>125</v>
      </c>
      <c r="AD50" s="58"/>
      <c r="AE50" s="58">
        <v>910</v>
      </c>
      <c r="AF50" s="160"/>
      <c r="AG50" s="60">
        <v>0</v>
      </c>
      <c r="AH50" s="60">
        <v>0</v>
      </c>
      <c r="AI50" s="61">
        <f t="shared" si="10"/>
        <v>0</v>
      </c>
      <c r="AJ50" s="62">
        <f t="shared" si="11"/>
        <v>2639893.65</v>
      </c>
      <c r="AK50" s="157"/>
      <c r="AL50" s="49"/>
    </row>
    <row r="51" spans="1:38" x14ac:dyDescent="0.25">
      <c r="A51" s="57">
        <v>42</v>
      </c>
      <c r="B51" s="2" t="s">
        <v>43</v>
      </c>
      <c r="C51" s="58">
        <v>516</v>
      </c>
      <c r="D51" s="58">
        <v>11247359.6</v>
      </c>
      <c r="E51" s="90"/>
      <c r="F51" s="90"/>
      <c r="G51" s="58">
        <v>516</v>
      </c>
      <c r="H51" s="58">
        <v>11247359.6</v>
      </c>
      <c r="I51" s="58">
        <v>0</v>
      </c>
      <c r="J51" s="58">
        <v>0</v>
      </c>
      <c r="K51" s="70"/>
      <c r="L51" s="71"/>
      <c r="M51" s="70">
        <v>630</v>
      </c>
      <c r="N51" s="70">
        <v>466364.45</v>
      </c>
      <c r="O51" s="72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>
        <v>284</v>
      </c>
      <c r="AF51" s="60"/>
      <c r="AG51" s="60">
        <v>630</v>
      </c>
      <c r="AH51" s="60">
        <v>466364.45</v>
      </c>
      <c r="AI51" s="61">
        <f t="shared" si="10"/>
        <v>466364.45</v>
      </c>
      <c r="AJ51" s="62">
        <f t="shared" si="11"/>
        <v>11713724.049999999</v>
      </c>
      <c r="AK51" s="157"/>
      <c r="AL51" s="49"/>
    </row>
    <row r="52" spans="1:38" x14ac:dyDescent="0.25">
      <c r="A52" s="57">
        <v>43</v>
      </c>
      <c r="B52" s="2" t="s">
        <v>44</v>
      </c>
      <c r="C52" s="58">
        <v>511</v>
      </c>
      <c r="D52" s="58">
        <v>30642069.760000002</v>
      </c>
      <c r="E52" s="90"/>
      <c r="F52" s="90"/>
      <c r="G52" s="58">
        <v>511</v>
      </c>
      <c r="H52" s="58">
        <v>30642069.760000002</v>
      </c>
      <c r="I52" s="58">
        <v>102</v>
      </c>
      <c r="J52" s="58">
        <v>6493817.6799999997</v>
      </c>
      <c r="K52" s="70"/>
      <c r="L52" s="71"/>
      <c r="M52" s="70"/>
      <c r="N52" s="70"/>
      <c r="O52" s="72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>
        <v>2053</v>
      </c>
      <c r="AF52" s="60"/>
      <c r="AG52" s="60">
        <v>0</v>
      </c>
      <c r="AH52" s="60">
        <v>0</v>
      </c>
      <c r="AI52" s="61">
        <f t="shared" si="10"/>
        <v>0</v>
      </c>
      <c r="AJ52" s="62">
        <f t="shared" si="11"/>
        <v>37135887.439999998</v>
      </c>
      <c r="AK52" s="157"/>
      <c r="AL52" s="49"/>
    </row>
    <row r="53" spans="1:38" x14ac:dyDescent="0.25">
      <c r="A53" s="57">
        <v>44</v>
      </c>
      <c r="B53" s="4" t="s">
        <v>164</v>
      </c>
      <c r="C53" s="58">
        <v>139</v>
      </c>
      <c r="D53" s="58">
        <v>4604780.84</v>
      </c>
      <c r="E53" s="70"/>
      <c r="F53" s="70"/>
      <c r="G53" s="58">
        <v>139</v>
      </c>
      <c r="H53" s="58">
        <v>4604780.84</v>
      </c>
      <c r="I53" s="58">
        <v>48</v>
      </c>
      <c r="J53" s="58">
        <v>488517.07</v>
      </c>
      <c r="K53" s="70"/>
      <c r="L53" s="71"/>
      <c r="M53" s="70"/>
      <c r="N53" s="70"/>
      <c r="O53" s="72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>
        <v>1</v>
      </c>
      <c r="AF53" s="60"/>
      <c r="AG53" s="60">
        <v>0</v>
      </c>
      <c r="AH53" s="60">
        <v>0</v>
      </c>
      <c r="AI53" s="61">
        <f t="shared" si="10"/>
        <v>0</v>
      </c>
      <c r="AJ53" s="62">
        <f t="shared" si="11"/>
        <v>5093297.91</v>
      </c>
      <c r="AK53" s="157"/>
      <c r="AL53" s="49"/>
    </row>
    <row r="54" spans="1:38" x14ac:dyDescent="0.25">
      <c r="A54" s="57">
        <v>45</v>
      </c>
      <c r="B54" s="2" t="s">
        <v>41</v>
      </c>
      <c r="C54" s="58">
        <v>1351</v>
      </c>
      <c r="D54" s="58">
        <v>48523780.729999997</v>
      </c>
      <c r="E54" s="70">
        <v>24</v>
      </c>
      <c r="F54" s="170">
        <v>3306574.76</v>
      </c>
      <c r="G54" s="58">
        <v>1375</v>
      </c>
      <c r="H54" s="58">
        <v>51830355.489999995</v>
      </c>
      <c r="I54" s="58">
        <v>17</v>
      </c>
      <c r="J54" s="58">
        <v>2692258.67</v>
      </c>
      <c r="K54" s="70"/>
      <c r="L54" s="71"/>
      <c r="M54" s="70">
        <v>4277</v>
      </c>
      <c r="N54" s="70">
        <v>3739935</v>
      </c>
      <c r="O54" s="72"/>
      <c r="P54" s="58"/>
      <c r="Q54" s="58"/>
      <c r="R54" s="58"/>
      <c r="S54" s="58">
        <v>400</v>
      </c>
      <c r="T54" s="58">
        <v>2868085.94</v>
      </c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>
        <v>23</v>
      </c>
      <c r="AF54" s="60">
        <v>1985597.96</v>
      </c>
      <c r="AG54" s="60">
        <v>4277</v>
      </c>
      <c r="AH54" s="60">
        <v>3739935</v>
      </c>
      <c r="AI54" s="61">
        <f t="shared" si="10"/>
        <v>5725532.96</v>
      </c>
      <c r="AJ54" s="62">
        <f t="shared" si="11"/>
        <v>60248147.119999997</v>
      </c>
      <c r="AK54" s="157"/>
      <c r="AL54" s="49"/>
    </row>
    <row r="55" spans="1:38" x14ac:dyDescent="0.25">
      <c r="A55" s="57"/>
      <c r="B55" s="94" t="s">
        <v>46</v>
      </c>
      <c r="C55" s="84">
        <f>SUM(C44:C54)</f>
        <v>6307</v>
      </c>
      <c r="D55" s="84">
        <f t="shared" ref="D55:AJ55" si="12">SUM(D44:D54)</f>
        <v>241063765.75999996</v>
      </c>
      <c r="E55" s="84">
        <f t="shared" si="12"/>
        <v>163</v>
      </c>
      <c r="F55" s="84">
        <f t="shared" si="12"/>
        <v>29185870.599600002</v>
      </c>
      <c r="G55" s="84">
        <f t="shared" si="12"/>
        <v>6470</v>
      </c>
      <c r="H55" s="84">
        <f t="shared" si="12"/>
        <v>270249636.35959995</v>
      </c>
      <c r="I55" s="84">
        <f t="shared" si="12"/>
        <v>555</v>
      </c>
      <c r="J55" s="84">
        <f t="shared" si="12"/>
        <v>22710686.469999999</v>
      </c>
      <c r="K55" s="85">
        <f t="shared" si="12"/>
        <v>83516</v>
      </c>
      <c r="L55" s="84">
        <f t="shared" si="12"/>
        <v>14988280.32</v>
      </c>
      <c r="M55" s="84">
        <f t="shared" si="12"/>
        <v>7314</v>
      </c>
      <c r="N55" s="84">
        <f t="shared" si="12"/>
        <v>6267731.1699999999</v>
      </c>
      <c r="O55" s="84">
        <f t="shared" si="12"/>
        <v>2704</v>
      </c>
      <c r="P55" s="84">
        <f t="shared" si="12"/>
        <v>1143894.2799999998</v>
      </c>
      <c r="Q55" s="84">
        <f t="shared" si="12"/>
        <v>156</v>
      </c>
      <c r="R55" s="84">
        <f t="shared" si="12"/>
        <v>2208658.92</v>
      </c>
      <c r="S55" s="84">
        <f t="shared" si="12"/>
        <v>1380</v>
      </c>
      <c r="T55" s="84">
        <f t="shared" si="12"/>
        <v>9475016.1600000001</v>
      </c>
      <c r="U55" s="84">
        <f t="shared" si="12"/>
        <v>2844</v>
      </c>
      <c r="V55" s="84">
        <f t="shared" si="12"/>
        <v>1832799.81</v>
      </c>
      <c r="W55" s="84">
        <f t="shared" si="12"/>
        <v>105</v>
      </c>
      <c r="X55" s="84">
        <f t="shared" si="12"/>
        <v>500369.74</v>
      </c>
      <c r="Y55" s="84">
        <f t="shared" si="12"/>
        <v>0</v>
      </c>
      <c r="Z55" s="84">
        <f t="shared" si="12"/>
        <v>0</v>
      </c>
      <c r="AA55" s="84">
        <f t="shared" si="12"/>
        <v>0</v>
      </c>
      <c r="AB55" s="84">
        <f t="shared" si="12"/>
        <v>0</v>
      </c>
      <c r="AC55" s="84">
        <f t="shared" si="12"/>
        <v>4417</v>
      </c>
      <c r="AD55" s="84">
        <f t="shared" si="12"/>
        <v>3698461.0199999996</v>
      </c>
      <c r="AE55" s="84">
        <f t="shared" si="12"/>
        <v>24465</v>
      </c>
      <c r="AF55" s="84">
        <f t="shared" si="12"/>
        <v>22979421.359999999</v>
      </c>
      <c r="AG55" s="84">
        <f t="shared" si="12"/>
        <v>8311</v>
      </c>
      <c r="AH55" s="84">
        <f t="shared" si="12"/>
        <v>6999149.6500000004</v>
      </c>
      <c r="AI55" s="84">
        <f t="shared" si="12"/>
        <v>33677032.030000001</v>
      </c>
      <c r="AJ55" s="84">
        <f t="shared" si="12"/>
        <v>326637354.85960001</v>
      </c>
      <c r="AK55" s="157"/>
      <c r="AL55" s="49"/>
    </row>
    <row r="56" spans="1:38" x14ac:dyDescent="0.25">
      <c r="A56" s="57">
        <v>46</v>
      </c>
      <c r="B56" s="5" t="s">
        <v>165</v>
      </c>
      <c r="C56" s="58">
        <v>1265</v>
      </c>
      <c r="D56" s="58">
        <v>36975041.299999997</v>
      </c>
      <c r="E56" s="95"/>
      <c r="F56" s="95"/>
      <c r="G56" s="58">
        <v>1265</v>
      </c>
      <c r="H56" s="58">
        <v>36975041.299999997</v>
      </c>
      <c r="I56" s="58">
        <v>156</v>
      </c>
      <c r="J56" s="58">
        <v>1646489.97</v>
      </c>
      <c r="K56" s="77"/>
      <c r="L56" s="58"/>
      <c r="M56" s="58"/>
      <c r="N56" s="58"/>
      <c r="O56" s="58">
        <v>3833</v>
      </c>
      <c r="P56" s="58">
        <v>3148119.56</v>
      </c>
      <c r="Q56" s="58"/>
      <c r="R56" s="58"/>
      <c r="S56" s="58"/>
      <c r="T56" s="58"/>
      <c r="U56" s="58"/>
      <c r="V56" s="58"/>
      <c r="W56" s="58">
        <v>2530</v>
      </c>
      <c r="X56" s="58">
        <v>3297793.57</v>
      </c>
      <c r="Y56" s="58">
        <v>2145</v>
      </c>
      <c r="Z56" s="58">
        <v>7868084</v>
      </c>
      <c r="AA56" s="58"/>
      <c r="AB56" s="58"/>
      <c r="AC56" s="58">
        <v>22573</v>
      </c>
      <c r="AD56" s="58">
        <v>8773467.8100000005</v>
      </c>
      <c r="AE56" s="58">
        <v>11609.98</v>
      </c>
      <c r="AF56" s="60">
        <v>26895323.07</v>
      </c>
      <c r="AG56" s="60">
        <v>3833</v>
      </c>
      <c r="AH56" s="60">
        <v>3148119.56</v>
      </c>
      <c r="AI56" s="61">
        <f t="shared" ref="AI56:AI59" si="13">AD56+AF56+AH56</f>
        <v>38816910.440000005</v>
      </c>
      <c r="AJ56" s="62">
        <f t="shared" ref="AJ56:AJ59" si="14">H56+J56+Z56+AB56+AI56</f>
        <v>85306525.710000008</v>
      </c>
      <c r="AK56" s="157"/>
      <c r="AL56" s="49"/>
    </row>
    <row r="57" spans="1:38" x14ac:dyDescent="0.25">
      <c r="A57" s="57">
        <v>47</v>
      </c>
      <c r="B57" s="5" t="s">
        <v>166</v>
      </c>
      <c r="C57" s="58">
        <v>1032</v>
      </c>
      <c r="D57" s="58">
        <v>30314859.309999999</v>
      </c>
      <c r="E57" s="96">
        <v>16</v>
      </c>
      <c r="F57" s="96">
        <v>2049082.23</v>
      </c>
      <c r="G57" s="58">
        <v>1048</v>
      </c>
      <c r="H57" s="58">
        <v>32363941.539999999</v>
      </c>
      <c r="I57" s="58">
        <v>171</v>
      </c>
      <c r="J57" s="58">
        <v>2234575.36</v>
      </c>
      <c r="K57" s="97">
        <v>9184</v>
      </c>
      <c r="L57" s="98">
        <v>1506149.76</v>
      </c>
      <c r="M57" s="98">
        <v>490</v>
      </c>
      <c r="N57" s="98">
        <v>428480.12</v>
      </c>
      <c r="O57" s="58"/>
      <c r="P57" s="58">
        <v>0</v>
      </c>
      <c r="Q57" s="58"/>
      <c r="R57" s="58"/>
      <c r="S57" s="58"/>
      <c r="T57" s="58"/>
      <c r="U57" s="58"/>
      <c r="V57" s="58"/>
      <c r="W57" s="58">
        <v>595</v>
      </c>
      <c r="X57" s="58">
        <v>827755.98</v>
      </c>
      <c r="Y57" s="58"/>
      <c r="Z57" s="58"/>
      <c r="AA57" s="58"/>
      <c r="AB57" s="58"/>
      <c r="AC57" s="58">
        <v>14286</v>
      </c>
      <c r="AD57" s="58">
        <v>2900607.72</v>
      </c>
      <c r="AE57" s="58">
        <v>8594</v>
      </c>
      <c r="AF57" s="60">
        <v>6918565.04</v>
      </c>
      <c r="AG57" s="60">
        <v>490</v>
      </c>
      <c r="AH57" s="60">
        <v>428480.12</v>
      </c>
      <c r="AI57" s="61">
        <f t="shared" si="13"/>
        <v>10247652.879999999</v>
      </c>
      <c r="AJ57" s="62">
        <f t="shared" si="14"/>
        <v>44846169.780000001</v>
      </c>
      <c r="AK57" s="157"/>
      <c r="AL57" s="49"/>
    </row>
    <row r="58" spans="1:38" x14ac:dyDescent="0.25">
      <c r="A58" s="57">
        <v>48</v>
      </c>
      <c r="B58" s="5" t="s">
        <v>167</v>
      </c>
      <c r="C58" s="58"/>
      <c r="D58" s="58"/>
      <c r="E58" s="95"/>
      <c r="F58" s="95"/>
      <c r="G58" s="58"/>
      <c r="H58" s="58"/>
      <c r="I58" s="58">
        <v>10</v>
      </c>
      <c r="J58" s="58">
        <v>93159.46</v>
      </c>
      <c r="K58" s="99"/>
      <c r="L58" s="100"/>
      <c r="M58" s="100"/>
      <c r="N58" s="100"/>
      <c r="O58" s="58">
        <v>23</v>
      </c>
      <c r="P58" s="58">
        <v>14424.29</v>
      </c>
      <c r="Q58" s="58"/>
      <c r="R58" s="58"/>
      <c r="S58" s="58"/>
      <c r="T58" s="58"/>
      <c r="U58" s="58"/>
      <c r="V58" s="58"/>
      <c r="W58" s="58">
        <v>73</v>
      </c>
      <c r="X58" s="58">
        <v>87477.93</v>
      </c>
      <c r="Y58" s="58"/>
      <c r="Z58" s="58"/>
      <c r="AA58" s="58"/>
      <c r="AB58" s="58"/>
      <c r="AC58" s="58">
        <v>136</v>
      </c>
      <c r="AD58" s="58">
        <v>110510.24</v>
      </c>
      <c r="AE58" s="58">
        <v>68</v>
      </c>
      <c r="AF58" s="60">
        <v>160693.46</v>
      </c>
      <c r="AG58" s="60">
        <v>23</v>
      </c>
      <c r="AH58" s="60">
        <v>14424.29</v>
      </c>
      <c r="AI58" s="61">
        <f t="shared" si="13"/>
        <v>285627.99</v>
      </c>
      <c r="AJ58" s="62">
        <f t="shared" si="14"/>
        <v>378787.45</v>
      </c>
      <c r="AK58" s="157"/>
      <c r="AL58" s="49"/>
    </row>
    <row r="59" spans="1:38" x14ac:dyDescent="0.25">
      <c r="A59" s="57">
        <v>49</v>
      </c>
      <c r="B59" s="5" t="s">
        <v>168</v>
      </c>
      <c r="C59" s="58"/>
      <c r="D59" s="58"/>
      <c r="E59" s="95"/>
      <c r="F59" s="95"/>
      <c r="G59" s="58"/>
      <c r="H59" s="58"/>
      <c r="I59" s="58">
        <v>25</v>
      </c>
      <c r="J59" s="58">
        <v>385355.24</v>
      </c>
      <c r="K59" s="90"/>
      <c r="L59" s="101"/>
      <c r="M59" s="95"/>
      <c r="N59" s="95"/>
      <c r="O59" s="58">
        <v>5</v>
      </c>
      <c r="P59" s="58">
        <v>4489.75</v>
      </c>
      <c r="Q59" s="58"/>
      <c r="R59" s="58"/>
      <c r="S59" s="58"/>
      <c r="T59" s="58"/>
      <c r="U59" s="58"/>
      <c r="V59" s="58"/>
      <c r="W59" s="58">
        <v>35</v>
      </c>
      <c r="X59" s="58">
        <v>48013.46</v>
      </c>
      <c r="Y59" s="58"/>
      <c r="Z59" s="58"/>
      <c r="AA59" s="58"/>
      <c r="AB59" s="58"/>
      <c r="AC59" s="58">
        <v>292</v>
      </c>
      <c r="AD59" s="58">
        <v>121077.57</v>
      </c>
      <c r="AE59" s="58">
        <v>194</v>
      </c>
      <c r="AF59" s="60">
        <v>254120.66</v>
      </c>
      <c r="AG59" s="60">
        <v>5</v>
      </c>
      <c r="AH59" s="60">
        <v>4489.75</v>
      </c>
      <c r="AI59" s="61">
        <f t="shared" si="13"/>
        <v>379687.98</v>
      </c>
      <c r="AJ59" s="62">
        <f t="shared" si="14"/>
        <v>765043.22</v>
      </c>
      <c r="AK59" s="157"/>
      <c r="AL59" s="49"/>
    </row>
    <row r="60" spans="1:38" x14ac:dyDescent="0.25">
      <c r="A60" s="57"/>
      <c r="B60" s="6" t="s">
        <v>47</v>
      </c>
      <c r="C60" s="102">
        <f>SUM(C56:C59)</f>
        <v>2297</v>
      </c>
      <c r="D60" s="102">
        <f t="shared" ref="D60:AJ60" si="15">SUM(D56:D59)</f>
        <v>67289900.609999999</v>
      </c>
      <c r="E60" s="102">
        <f t="shared" si="15"/>
        <v>16</v>
      </c>
      <c r="F60" s="102">
        <f t="shared" si="15"/>
        <v>2049082.23</v>
      </c>
      <c r="G60" s="102">
        <f t="shared" si="15"/>
        <v>2313</v>
      </c>
      <c r="H60" s="102">
        <f t="shared" si="15"/>
        <v>69338982.840000004</v>
      </c>
      <c r="I60" s="102">
        <f t="shared" si="15"/>
        <v>362</v>
      </c>
      <c r="J60" s="102">
        <f t="shared" si="15"/>
        <v>4359580.03</v>
      </c>
      <c r="K60" s="103">
        <f t="shared" si="15"/>
        <v>9184</v>
      </c>
      <c r="L60" s="102">
        <f t="shared" si="15"/>
        <v>1506149.76</v>
      </c>
      <c r="M60" s="102">
        <f t="shared" si="15"/>
        <v>490</v>
      </c>
      <c r="N60" s="102">
        <f t="shared" si="15"/>
        <v>428480.12</v>
      </c>
      <c r="O60" s="102">
        <f t="shared" si="15"/>
        <v>3861</v>
      </c>
      <c r="P60" s="102">
        <f t="shared" si="15"/>
        <v>3167033.6</v>
      </c>
      <c r="Q60" s="102">
        <f t="shared" si="15"/>
        <v>0</v>
      </c>
      <c r="R60" s="102">
        <f t="shared" si="15"/>
        <v>0</v>
      </c>
      <c r="S60" s="102">
        <f t="shared" si="15"/>
        <v>0</v>
      </c>
      <c r="T60" s="102">
        <f t="shared" si="15"/>
        <v>0</v>
      </c>
      <c r="U60" s="102">
        <f t="shared" si="15"/>
        <v>0</v>
      </c>
      <c r="V60" s="102">
        <f t="shared" si="15"/>
        <v>0</v>
      </c>
      <c r="W60" s="102">
        <f t="shared" si="15"/>
        <v>3233</v>
      </c>
      <c r="X60" s="102">
        <f t="shared" si="15"/>
        <v>4261040.9399999995</v>
      </c>
      <c r="Y60" s="102">
        <f t="shared" si="15"/>
        <v>2145</v>
      </c>
      <c r="Z60" s="102">
        <f t="shared" si="15"/>
        <v>7868084</v>
      </c>
      <c r="AA60" s="102">
        <f t="shared" si="15"/>
        <v>0</v>
      </c>
      <c r="AB60" s="102">
        <f t="shared" si="15"/>
        <v>0</v>
      </c>
      <c r="AC60" s="102">
        <f t="shared" si="15"/>
        <v>37287</v>
      </c>
      <c r="AD60" s="102">
        <f t="shared" si="15"/>
        <v>11905663.340000002</v>
      </c>
      <c r="AE60" s="102">
        <f t="shared" si="15"/>
        <v>20465.98</v>
      </c>
      <c r="AF60" s="102">
        <f t="shared" si="15"/>
        <v>34228702.229999997</v>
      </c>
      <c r="AG60" s="102">
        <f t="shared" si="15"/>
        <v>4351</v>
      </c>
      <c r="AH60" s="102">
        <f t="shared" si="15"/>
        <v>3595513.72</v>
      </c>
      <c r="AI60" s="102">
        <f t="shared" si="15"/>
        <v>49729879.290000007</v>
      </c>
      <c r="AJ60" s="102">
        <f t="shared" si="15"/>
        <v>131296526.16000001</v>
      </c>
      <c r="AK60" s="157"/>
      <c r="AL60" s="49"/>
    </row>
    <row r="61" spans="1:38" x14ac:dyDescent="0.25">
      <c r="A61" s="57">
        <v>50</v>
      </c>
      <c r="B61" s="2" t="s">
        <v>48</v>
      </c>
      <c r="C61" s="58">
        <v>274</v>
      </c>
      <c r="D61" s="58">
        <v>6660665.1399999997</v>
      </c>
      <c r="E61" s="96">
        <v>14</v>
      </c>
      <c r="F61" s="96">
        <v>1922030.74</v>
      </c>
      <c r="G61" s="58">
        <v>288</v>
      </c>
      <c r="H61" s="58">
        <v>8582695.879999999</v>
      </c>
      <c r="I61" s="58"/>
      <c r="J61" s="58"/>
      <c r="K61" s="70"/>
      <c r="L61" s="71"/>
      <c r="M61" s="69"/>
      <c r="N61" s="69"/>
      <c r="O61" s="72"/>
      <c r="P61" s="58"/>
      <c r="Q61" s="58"/>
      <c r="R61" s="58"/>
      <c r="S61" s="58"/>
      <c r="T61" s="58"/>
      <c r="U61" s="58"/>
      <c r="V61" s="58"/>
      <c r="W61" s="58">
        <v>43</v>
      </c>
      <c r="X61" s="58">
        <v>61725.79</v>
      </c>
      <c r="Y61" s="58"/>
      <c r="Z61" s="58"/>
      <c r="AA61" s="58"/>
      <c r="AB61" s="58"/>
      <c r="AC61" s="58">
        <v>36</v>
      </c>
      <c r="AD61" s="58">
        <v>140071.65</v>
      </c>
      <c r="AE61" s="58">
        <v>309</v>
      </c>
      <c r="AF61" s="60">
        <v>273917.90000000002</v>
      </c>
      <c r="AG61" s="60"/>
      <c r="AH61" s="60"/>
      <c r="AI61" s="61">
        <f t="shared" ref="AI61:AI63" si="16">AD61+AF61+AH61</f>
        <v>413989.55000000005</v>
      </c>
      <c r="AJ61" s="62">
        <f t="shared" ref="AJ61:AJ63" si="17">H61+J61+Z61+AB61+AI61</f>
        <v>8996685.4299999997</v>
      </c>
      <c r="AK61" s="157"/>
      <c r="AL61" s="49"/>
    </row>
    <row r="62" spans="1:38" s="105" customFormat="1" x14ac:dyDescent="0.25">
      <c r="A62" s="57">
        <v>51</v>
      </c>
      <c r="B62" s="2" t="s">
        <v>169</v>
      </c>
      <c r="C62" s="58">
        <v>9</v>
      </c>
      <c r="D62" s="58">
        <v>197649.33</v>
      </c>
      <c r="E62" s="104"/>
      <c r="F62" s="104"/>
      <c r="G62" s="58">
        <v>9</v>
      </c>
      <c r="H62" s="58">
        <v>197649.33</v>
      </c>
      <c r="I62" s="58">
        <v>1</v>
      </c>
      <c r="J62" s="58">
        <v>10792.92</v>
      </c>
      <c r="K62" s="77">
        <v>10</v>
      </c>
      <c r="L62" s="58">
        <v>1640</v>
      </c>
      <c r="M62" s="104"/>
      <c r="N62" s="104"/>
      <c r="O62" s="104"/>
      <c r="P62" s="104"/>
      <c r="Q62" s="104"/>
      <c r="R62" s="104"/>
      <c r="S62" s="104"/>
      <c r="T62" s="104"/>
      <c r="U62" s="104"/>
      <c r="V62" s="58"/>
      <c r="W62" s="58"/>
      <c r="X62" s="58"/>
      <c r="Y62" s="58"/>
      <c r="Z62" s="58"/>
      <c r="AA62" s="58"/>
      <c r="AB62" s="58"/>
      <c r="AD62" s="58"/>
      <c r="AE62" s="58">
        <v>7</v>
      </c>
      <c r="AF62" s="106">
        <v>1640</v>
      </c>
      <c r="AG62" s="60"/>
      <c r="AH62" s="60"/>
      <c r="AI62" s="61">
        <f t="shared" si="16"/>
        <v>1640</v>
      </c>
      <c r="AJ62" s="62">
        <f t="shared" si="17"/>
        <v>210082.25</v>
      </c>
      <c r="AK62" s="157"/>
      <c r="AL62" s="49"/>
    </row>
    <row r="63" spans="1:38" x14ac:dyDescent="0.25">
      <c r="A63" s="57">
        <v>52</v>
      </c>
      <c r="B63" s="107" t="s">
        <v>49</v>
      </c>
      <c r="C63" s="58"/>
      <c r="D63" s="58"/>
      <c r="E63" s="69"/>
      <c r="F63" s="69"/>
      <c r="G63" s="58"/>
      <c r="H63" s="58"/>
      <c r="I63" s="58"/>
      <c r="J63" s="58"/>
      <c r="K63" s="70"/>
      <c r="L63" s="71"/>
      <c r="M63" s="69"/>
      <c r="N63" s="69"/>
      <c r="O63" s="72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>
        <v>6</v>
      </c>
      <c r="AF63" s="60"/>
      <c r="AG63" s="60"/>
      <c r="AH63" s="60"/>
      <c r="AI63" s="61">
        <f t="shared" si="16"/>
        <v>0</v>
      </c>
      <c r="AJ63" s="62">
        <f t="shared" si="17"/>
        <v>0</v>
      </c>
      <c r="AK63" s="157"/>
      <c r="AL63" s="49"/>
    </row>
    <row r="64" spans="1:38" x14ac:dyDescent="0.25">
      <c r="A64" s="57"/>
      <c r="B64" s="94" t="s">
        <v>50</v>
      </c>
      <c r="C64" s="84">
        <f>SUM(C60:C63)</f>
        <v>2580</v>
      </c>
      <c r="D64" s="84">
        <f t="shared" ref="D64:AJ64" si="18">SUM(D60:D63)</f>
        <v>74148215.079999998</v>
      </c>
      <c r="E64" s="84">
        <f t="shared" si="18"/>
        <v>30</v>
      </c>
      <c r="F64" s="84">
        <f t="shared" si="18"/>
        <v>3971112.9699999997</v>
      </c>
      <c r="G64" s="84">
        <f t="shared" si="18"/>
        <v>2610</v>
      </c>
      <c r="H64" s="84">
        <f t="shared" si="18"/>
        <v>78119328.049999997</v>
      </c>
      <c r="I64" s="84">
        <f t="shared" si="18"/>
        <v>363</v>
      </c>
      <c r="J64" s="84">
        <f t="shared" si="18"/>
        <v>4370372.95</v>
      </c>
      <c r="K64" s="85">
        <f t="shared" si="18"/>
        <v>9194</v>
      </c>
      <c r="L64" s="84">
        <f t="shared" si="18"/>
        <v>1507789.76</v>
      </c>
      <c r="M64" s="84">
        <f t="shared" si="18"/>
        <v>490</v>
      </c>
      <c r="N64" s="84">
        <f t="shared" si="18"/>
        <v>428480.12</v>
      </c>
      <c r="O64" s="84">
        <f t="shared" si="18"/>
        <v>3861</v>
      </c>
      <c r="P64" s="84">
        <f t="shared" si="18"/>
        <v>3167033.6</v>
      </c>
      <c r="Q64" s="84">
        <f t="shared" si="18"/>
        <v>0</v>
      </c>
      <c r="R64" s="84">
        <f t="shared" si="18"/>
        <v>0</v>
      </c>
      <c r="S64" s="84">
        <f t="shared" si="18"/>
        <v>0</v>
      </c>
      <c r="T64" s="84">
        <f t="shared" si="18"/>
        <v>0</v>
      </c>
      <c r="U64" s="84">
        <f t="shared" si="18"/>
        <v>0</v>
      </c>
      <c r="V64" s="84">
        <f t="shared" si="18"/>
        <v>0</v>
      </c>
      <c r="W64" s="84">
        <f t="shared" si="18"/>
        <v>3276</v>
      </c>
      <c r="X64" s="84">
        <f t="shared" si="18"/>
        <v>4322766.7299999995</v>
      </c>
      <c r="Y64" s="84">
        <f t="shared" si="18"/>
        <v>2145</v>
      </c>
      <c r="Z64" s="84">
        <f t="shared" si="18"/>
        <v>7868084</v>
      </c>
      <c r="AA64" s="84">
        <f t="shared" si="18"/>
        <v>0</v>
      </c>
      <c r="AB64" s="84">
        <f t="shared" si="18"/>
        <v>0</v>
      </c>
      <c r="AC64" s="84">
        <f t="shared" si="18"/>
        <v>37323</v>
      </c>
      <c r="AD64" s="84">
        <f t="shared" si="18"/>
        <v>12045734.990000002</v>
      </c>
      <c r="AE64" s="84">
        <f t="shared" si="18"/>
        <v>20787.98</v>
      </c>
      <c r="AF64" s="84">
        <f t="shared" si="18"/>
        <v>34504260.129999995</v>
      </c>
      <c r="AG64" s="84">
        <f t="shared" si="18"/>
        <v>4351</v>
      </c>
      <c r="AH64" s="84">
        <f t="shared" si="18"/>
        <v>3595513.72</v>
      </c>
      <c r="AI64" s="84">
        <f t="shared" si="18"/>
        <v>50145508.840000004</v>
      </c>
      <c r="AJ64" s="84">
        <f t="shared" si="18"/>
        <v>140503293.84</v>
      </c>
      <c r="AK64" s="157"/>
      <c r="AL64" s="49"/>
    </row>
    <row r="65" spans="1:38" x14ac:dyDescent="0.25">
      <c r="A65" s="57">
        <v>53</v>
      </c>
      <c r="B65" s="108" t="s">
        <v>51</v>
      </c>
      <c r="C65" s="58"/>
      <c r="D65" s="58"/>
      <c r="E65" s="58"/>
      <c r="F65" s="58"/>
      <c r="G65" s="58"/>
      <c r="H65" s="58"/>
      <c r="I65" s="58"/>
      <c r="J65" s="58"/>
      <c r="K65" s="109">
        <v>13</v>
      </c>
      <c r="L65" s="58">
        <v>2132</v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>
        <v>2</v>
      </c>
      <c r="AF65" s="57">
        <v>2132</v>
      </c>
      <c r="AG65" s="57"/>
      <c r="AH65" s="88"/>
      <c r="AI65" s="61">
        <f t="shared" ref="AI65:AI73" si="19">AD65+AF65+AH65</f>
        <v>2132</v>
      </c>
      <c r="AJ65" s="62">
        <f t="shared" ref="AJ65:AJ73" si="20">H65+J65+Z65+AB65+AI65</f>
        <v>2132</v>
      </c>
      <c r="AK65" s="157"/>
      <c r="AL65" s="49"/>
    </row>
    <row r="66" spans="1:38" x14ac:dyDescent="0.25">
      <c r="A66" s="57">
        <v>54</v>
      </c>
      <c r="B66" s="8" t="s">
        <v>52</v>
      </c>
      <c r="C66" s="58"/>
      <c r="D66" s="58"/>
      <c r="E66" s="69"/>
      <c r="F66" s="69"/>
      <c r="G66" s="69"/>
      <c r="H66" s="69"/>
      <c r="I66" s="58"/>
      <c r="J66" s="58"/>
      <c r="K66" s="70">
        <v>9</v>
      </c>
      <c r="L66" s="71">
        <v>1476</v>
      </c>
      <c r="M66" s="69"/>
      <c r="N66" s="69"/>
      <c r="O66" s="72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>
        <v>2</v>
      </c>
      <c r="AF66" s="60">
        <v>1476</v>
      </c>
      <c r="AG66" s="60"/>
      <c r="AH66" s="60"/>
      <c r="AI66" s="61">
        <f t="shared" si="19"/>
        <v>1476</v>
      </c>
      <c r="AJ66" s="62">
        <f t="shared" si="20"/>
        <v>1476</v>
      </c>
      <c r="AK66" s="157"/>
      <c r="AL66" s="49"/>
    </row>
    <row r="67" spans="1:38" x14ac:dyDescent="0.25">
      <c r="A67" s="57">
        <v>55</v>
      </c>
      <c r="B67" s="8" t="s">
        <v>170</v>
      </c>
      <c r="C67" s="110"/>
      <c r="D67" s="110"/>
      <c r="E67" s="110"/>
      <c r="F67" s="110"/>
      <c r="G67" s="110"/>
      <c r="H67" s="110"/>
      <c r="I67" s="110"/>
      <c r="J67" s="110"/>
      <c r="K67" s="97">
        <v>9</v>
      </c>
      <c r="L67" s="98">
        <v>1476</v>
      </c>
      <c r="M67" s="110"/>
      <c r="N67" s="110"/>
      <c r="O67" s="110"/>
      <c r="P67" s="110"/>
      <c r="Q67" s="110"/>
      <c r="R67" s="110"/>
      <c r="S67" s="110"/>
      <c r="T67" s="110"/>
      <c r="U67" s="110"/>
      <c r="V67" s="58"/>
      <c r="W67" s="58"/>
      <c r="X67" s="58"/>
      <c r="Y67" s="58"/>
      <c r="Z67" s="58"/>
      <c r="AA67" s="110"/>
      <c r="AB67" s="58"/>
      <c r="AC67" s="58"/>
      <c r="AD67" s="58"/>
      <c r="AE67" s="58">
        <v>2</v>
      </c>
      <c r="AF67" s="60">
        <v>1476</v>
      </c>
      <c r="AG67" s="60"/>
      <c r="AH67" s="60"/>
      <c r="AI67" s="61">
        <f t="shared" si="19"/>
        <v>1476</v>
      </c>
      <c r="AJ67" s="62">
        <f t="shared" si="20"/>
        <v>1476</v>
      </c>
      <c r="AK67" s="157"/>
      <c r="AL67" s="49"/>
    </row>
    <row r="68" spans="1:38" x14ac:dyDescent="0.25">
      <c r="A68" s="57">
        <v>56</v>
      </c>
      <c r="B68" s="8" t="s">
        <v>53</v>
      </c>
      <c r="C68" s="100"/>
      <c r="D68" s="100"/>
      <c r="E68" s="95"/>
      <c r="F68" s="95"/>
      <c r="G68" s="95"/>
      <c r="H68" s="95"/>
      <c r="I68" s="100">
        <v>3</v>
      </c>
      <c r="J68" s="100">
        <v>44877</v>
      </c>
      <c r="K68" s="90">
        <v>2347</v>
      </c>
      <c r="L68" s="101">
        <v>433778.56</v>
      </c>
      <c r="M68" s="95"/>
      <c r="N68" s="95"/>
      <c r="O68" s="111"/>
      <c r="P68" s="100"/>
      <c r="Q68" s="100"/>
      <c r="R68" s="100"/>
      <c r="S68" s="100"/>
      <c r="T68" s="100"/>
      <c r="U68" s="100"/>
      <c r="V68" s="58"/>
      <c r="W68" s="58"/>
      <c r="X68" s="58"/>
      <c r="Y68" s="58"/>
      <c r="Z68" s="58"/>
      <c r="AA68" s="100"/>
      <c r="AB68" s="58"/>
      <c r="AC68" s="58"/>
      <c r="AD68" s="58"/>
      <c r="AE68" s="58">
        <v>405</v>
      </c>
      <c r="AF68" s="60">
        <v>433778.56</v>
      </c>
      <c r="AG68" s="60"/>
      <c r="AH68" s="60"/>
      <c r="AI68" s="61">
        <f t="shared" si="19"/>
        <v>433778.56</v>
      </c>
      <c r="AJ68" s="62">
        <f t="shared" si="20"/>
        <v>478655.56</v>
      </c>
      <c r="AK68" s="157"/>
      <c r="AL68" s="49"/>
    </row>
    <row r="69" spans="1:38" x14ac:dyDescent="0.25">
      <c r="A69" s="57">
        <v>57</v>
      </c>
      <c r="B69" s="8" t="s">
        <v>54</v>
      </c>
      <c r="C69" s="100"/>
      <c r="D69" s="100"/>
      <c r="E69" s="112"/>
      <c r="F69" s="112"/>
      <c r="G69" s="112"/>
      <c r="H69" s="112"/>
      <c r="I69" s="100"/>
      <c r="J69" s="100"/>
      <c r="K69" s="97">
        <v>66</v>
      </c>
      <c r="L69" s="113">
        <v>10824</v>
      </c>
      <c r="M69" s="112"/>
      <c r="N69" s="112"/>
      <c r="O69" s="113"/>
      <c r="P69" s="100"/>
      <c r="Q69" s="100"/>
      <c r="R69" s="100"/>
      <c r="S69" s="100"/>
      <c r="T69" s="100"/>
      <c r="U69" s="100"/>
      <c r="V69" s="58"/>
      <c r="W69" s="58"/>
      <c r="X69" s="58"/>
      <c r="Y69" s="58"/>
      <c r="Z69" s="58"/>
      <c r="AA69" s="100"/>
      <c r="AB69" s="58"/>
      <c r="AC69" s="58"/>
      <c r="AD69" s="58"/>
      <c r="AE69" s="58">
        <v>6</v>
      </c>
      <c r="AF69" s="60">
        <v>10824</v>
      </c>
      <c r="AG69" s="60"/>
      <c r="AH69" s="60"/>
      <c r="AI69" s="61">
        <f t="shared" si="19"/>
        <v>10824</v>
      </c>
      <c r="AJ69" s="62">
        <f t="shared" si="20"/>
        <v>10824</v>
      </c>
      <c r="AK69" s="157"/>
      <c r="AL69" s="49"/>
    </row>
    <row r="70" spans="1:38" x14ac:dyDescent="0.25">
      <c r="A70" s="57">
        <v>58</v>
      </c>
      <c r="B70" s="4" t="s">
        <v>55</v>
      </c>
      <c r="C70" s="58"/>
      <c r="D70" s="58"/>
      <c r="E70" s="114"/>
      <c r="F70" s="114"/>
      <c r="G70" s="114"/>
      <c r="H70" s="114"/>
      <c r="I70" s="58"/>
      <c r="J70" s="58"/>
      <c r="K70" s="79">
        <v>156</v>
      </c>
      <c r="L70" s="115">
        <v>25584</v>
      </c>
      <c r="M70" s="114"/>
      <c r="N70" s="114"/>
      <c r="O70" s="115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>
        <v>11</v>
      </c>
      <c r="AF70" s="60">
        <v>25584</v>
      </c>
      <c r="AG70" s="60"/>
      <c r="AH70" s="60"/>
      <c r="AI70" s="61">
        <f t="shared" si="19"/>
        <v>25584</v>
      </c>
      <c r="AJ70" s="62">
        <f t="shared" si="20"/>
        <v>25584</v>
      </c>
      <c r="AK70" s="157"/>
      <c r="AL70" s="49"/>
    </row>
    <row r="71" spans="1:38" x14ac:dyDescent="0.25">
      <c r="A71" s="57">
        <v>59</v>
      </c>
      <c r="B71" s="4" t="s">
        <v>171</v>
      </c>
      <c r="C71" s="58"/>
      <c r="D71" s="58"/>
      <c r="E71" s="114"/>
      <c r="F71" s="114"/>
      <c r="G71" s="114"/>
      <c r="H71" s="114"/>
      <c r="I71" s="58"/>
      <c r="J71" s="58"/>
      <c r="K71" s="77">
        <v>1125</v>
      </c>
      <c r="L71" s="115">
        <v>184477.04</v>
      </c>
      <c r="M71" s="114"/>
      <c r="N71" s="114"/>
      <c r="O71" s="115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>
        <v>209</v>
      </c>
      <c r="AF71" s="60">
        <v>184477.04</v>
      </c>
      <c r="AG71" s="60"/>
      <c r="AH71" s="60"/>
      <c r="AI71" s="61">
        <f t="shared" si="19"/>
        <v>184477.04</v>
      </c>
      <c r="AJ71" s="62">
        <f t="shared" si="20"/>
        <v>184477.04</v>
      </c>
      <c r="AK71" s="157"/>
      <c r="AL71" s="49"/>
    </row>
    <row r="72" spans="1:38" x14ac:dyDescent="0.25">
      <c r="A72" s="57">
        <v>60</v>
      </c>
      <c r="B72" s="9" t="s">
        <v>56</v>
      </c>
      <c r="C72" s="58"/>
      <c r="D72" s="58"/>
      <c r="E72" s="69"/>
      <c r="F72" s="69"/>
      <c r="G72" s="69"/>
      <c r="H72" s="69"/>
      <c r="I72" s="58"/>
      <c r="J72" s="58"/>
      <c r="K72" s="70">
        <v>1184</v>
      </c>
      <c r="L72" s="71">
        <v>194182.56</v>
      </c>
      <c r="M72" s="69"/>
      <c r="N72" s="69"/>
      <c r="O72" s="72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>
        <v>219</v>
      </c>
      <c r="AF72" s="60">
        <v>194182.56</v>
      </c>
      <c r="AG72" s="60"/>
      <c r="AH72" s="60"/>
      <c r="AI72" s="61">
        <f t="shared" si="19"/>
        <v>194182.56</v>
      </c>
      <c r="AJ72" s="62">
        <f t="shared" si="20"/>
        <v>194182.56</v>
      </c>
      <c r="AK72" s="157"/>
      <c r="AL72" s="49"/>
    </row>
    <row r="73" spans="1:38" x14ac:dyDescent="0.25">
      <c r="A73" s="57">
        <v>61</v>
      </c>
      <c r="B73" s="4" t="s">
        <v>57</v>
      </c>
      <c r="C73" s="58"/>
      <c r="D73" s="58"/>
      <c r="E73" s="116"/>
      <c r="F73" s="116"/>
      <c r="G73" s="116"/>
      <c r="H73" s="116"/>
      <c r="I73" s="58"/>
      <c r="J73" s="58"/>
      <c r="K73" s="117">
        <v>6</v>
      </c>
      <c r="L73" s="118">
        <v>984</v>
      </c>
      <c r="M73" s="116"/>
      <c r="N73" s="116"/>
      <c r="O73" s="119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>
        <v>6</v>
      </c>
      <c r="AF73" s="165">
        <v>984</v>
      </c>
      <c r="AG73" s="60"/>
      <c r="AH73" s="60"/>
      <c r="AI73" s="61">
        <f t="shared" si="19"/>
        <v>984</v>
      </c>
      <c r="AJ73" s="62">
        <f t="shared" si="20"/>
        <v>984</v>
      </c>
      <c r="AK73" s="157"/>
      <c r="AL73" s="49"/>
    </row>
    <row r="74" spans="1:38" x14ac:dyDescent="0.25">
      <c r="A74" s="57"/>
      <c r="B74" s="10" t="s">
        <v>58</v>
      </c>
      <c r="C74" s="74">
        <f>SUM(C65:C73)</f>
        <v>0</v>
      </c>
      <c r="D74" s="74">
        <f t="shared" ref="D74:AJ74" si="21">SUM(D65:D73)</f>
        <v>0</v>
      </c>
      <c r="E74" s="74">
        <f t="shared" si="21"/>
        <v>0</v>
      </c>
      <c r="F74" s="74">
        <f t="shared" si="21"/>
        <v>0</v>
      </c>
      <c r="G74" s="74">
        <f t="shared" si="21"/>
        <v>0</v>
      </c>
      <c r="H74" s="74">
        <f t="shared" si="21"/>
        <v>0</v>
      </c>
      <c r="I74" s="74">
        <f t="shared" si="21"/>
        <v>3</v>
      </c>
      <c r="J74" s="74">
        <f t="shared" si="21"/>
        <v>44877</v>
      </c>
      <c r="K74" s="74">
        <f t="shared" si="21"/>
        <v>4915</v>
      </c>
      <c r="L74" s="74">
        <f t="shared" si="21"/>
        <v>854914.15999999992</v>
      </c>
      <c r="M74" s="74">
        <f t="shared" si="21"/>
        <v>0</v>
      </c>
      <c r="N74" s="74">
        <f t="shared" si="21"/>
        <v>0</v>
      </c>
      <c r="O74" s="74">
        <f t="shared" si="21"/>
        <v>0</v>
      </c>
      <c r="P74" s="74">
        <f t="shared" si="21"/>
        <v>0</v>
      </c>
      <c r="Q74" s="74">
        <f t="shared" si="21"/>
        <v>0</v>
      </c>
      <c r="R74" s="74">
        <f t="shared" si="21"/>
        <v>0</v>
      </c>
      <c r="S74" s="74">
        <f t="shared" si="21"/>
        <v>0</v>
      </c>
      <c r="T74" s="74">
        <f t="shared" si="21"/>
        <v>0</v>
      </c>
      <c r="U74" s="74">
        <f t="shared" si="21"/>
        <v>0</v>
      </c>
      <c r="V74" s="74">
        <f t="shared" si="21"/>
        <v>0</v>
      </c>
      <c r="W74" s="74">
        <f t="shared" si="21"/>
        <v>0</v>
      </c>
      <c r="X74" s="74">
        <f t="shared" si="21"/>
        <v>0</v>
      </c>
      <c r="Y74" s="74">
        <f t="shared" si="21"/>
        <v>0</v>
      </c>
      <c r="Z74" s="74">
        <f t="shared" si="21"/>
        <v>0</v>
      </c>
      <c r="AA74" s="74">
        <f t="shared" si="21"/>
        <v>0</v>
      </c>
      <c r="AB74" s="74">
        <f t="shared" si="21"/>
        <v>0</v>
      </c>
      <c r="AC74" s="74">
        <f t="shared" si="21"/>
        <v>0</v>
      </c>
      <c r="AD74" s="74">
        <f t="shared" si="21"/>
        <v>0</v>
      </c>
      <c r="AE74" s="74">
        <f t="shared" si="21"/>
        <v>862</v>
      </c>
      <c r="AF74" s="74">
        <f t="shared" si="21"/>
        <v>854914.15999999992</v>
      </c>
      <c r="AG74" s="74">
        <f t="shared" si="21"/>
        <v>0</v>
      </c>
      <c r="AH74" s="74">
        <f t="shared" si="21"/>
        <v>0</v>
      </c>
      <c r="AI74" s="74">
        <f t="shared" si="21"/>
        <v>854914.15999999992</v>
      </c>
      <c r="AJ74" s="74">
        <f t="shared" si="21"/>
        <v>899791.15999999992</v>
      </c>
      <c r="AK74" s="157"/>
      <c r="AL74" s="49"/>
    </row>
    <row r="75" spans="1:38" x14ac:dyDescent="0.25">
      <c r="A75" s="57">
        <v>62</v>
      </c>
      <c r="B75" s="4" t="s">
        <v>59</v>
      </c>
      <c r="C75" s="58"/>
      <c r="D75" s="58"/>
      <c r="E75" s="120"/>
      <c r="F75" s="120"/>
      <c r="G75" s="120"/>
      <c r="H75" s="120"/>
      <c r="I75" s="58"/>
      <c r="J75" s="58"/>
      <c r="K75" s="121"/>
      <c r="L75" s="122"/>
      <c r="M75" s="120"/>
      <c r="N75" s="120"/>
      <c r="O75" s="123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>
        <v>1</v>
      </c>
      <c r="AF75" s="60"/>
      <c r="AG75" s="60"/>
      <c r="AH75" s="60"/>
      <c r="AI75" s="61">
        <f t="shared" ref="AI75:AI94" si="22">AD75+AF75+AH75</f>
        <v>0</v>
      </c>
      <c r="AJ75" s="62">
        <f t="shared" ref="AJ75:AJ94" si="23">H75+J75+Z75+AB75+AI75</f>
        <v>0</v>
      </c>
      <c r="AK75" s="157"/>
      <c r="AL75" s="49"/>
    </row>
    <row r="76" spans="1:38" x14ac:dyDescent="0.25">
      <c r="A76" s="57">
        <v>63</v>
      </c>
      <c r="B76" s="4" t="s">
        <v>60</v>
      </c>
      <c r="C76" s="45"/>
      <c r="D76" s="45"/>
      <c r="E76" s="45"/>
      <c r="F76" s="45"/>
      <c r="G76" s="45"/>
      <c r="H76" s="45"/>
      <c r="I76" s="160"/>
      <c r="J76" s="160"/>
      <c r="K76" s="124"/>
      <c r="L76" s="45"/>
      <c r="M76" s="45"/>
      <c r="N76" s="45"/>
      <c r="O76" s="125"/>
      <c r="P76" s="45"/>
      <c r="Q76" s="45"/>
      <c r="R76" s="45"/>
      <c r="S76" s="45"/>
      <c r="T76" s="45"/>
      <c r="U76" s="45"/>
      <c r="V76" s="58"/>
      <c r="W76" s="58"/>
      <c r="X76" s="58"/>
      <c r="Y76" s="58"/>
      <c r="Z76" s="58"/>
      <c r="AA76" s="45"/>
      <c r="AB76" s="58"/>
      <c r="AC76" s="58"/>
      <c r="AD76" s="58"/>
      <c r="AE76" s="58">
        <v>41</v>
      </c>
      <c r="AF76" s="60"/>
      <c r="AG76" s="60"/>
      <c r="AH76" s="60"/>
      <c r="AI76" s="61">
        <f t="shared" si="22"/>
        <v>0</v>
      </c>
      <c r="AJ76" s="62">
        <f t="shared" si="23"/>
        <v>0</v>
      </c>
      <c r="AK76" s="157"/>
      <c r="AL76" s="49"/>
    </row>
    <row r="77" spans="1:38" x14ac:dyDescent="0.25">
      <c r="A77" s="57">
        <v>64</v>
      </c>
      <c r="B77" s="4" t="s">
        <v>172</v>
      </c>
      <c r="C77" s="58"/>
      <c r="D77" s="58"/>
      <c r="E77" s="58"/>
      <c r="F77" s="58"/>
      <c r="G77" s="58"/>
      <c r="H77" s="58"/>
      <c r="I77" s="58"/>
      <c r="J77" s="58"/>
      <c r="K77" s="77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60"/>
      <c r="AG77" s="60"/>
      <c r="AH77" s="60"/>
      <c r="AI77" s="61">
        <f t="shared" si="22"/>
        <v>0</v>
      </c>
      <c r="AJ77" s="62">
        <f t="shared" si="23"/>
        <v>0</v>
      </c>
      <c r="AK77" s="157"/>
      <c r="AL77" s="49"/>
    </row>
    <row r="78" spans="1:38" x14ac:dyDescent="0.25">
      <c r="A78" s="57">
        <v>65</v>
      </c>
      <c r="B78" s="4" t="s">
        <v>61</v>
      </c>
      <c r="C78" s="58"/>
      <c r="D78" s="58"/>
      <c r="E78" s="58"/>
      <c r="F78" s="58"/>
      <c r="G78" s="58"/>
      <c r="H78" s="58"/>
      <c r="I78" s="58"/>
      <c r="J78" s="58"/>
      <c r="K78" s="77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>
        <v>1</v>
      </c>
      <c r="AF78" s="57"/>
      <c r="AG78" s="57"/>
      <c r="AH78" s="74"/>
      <c r="AI78" s="61">
        <f t="shared" si="22"/>
        <v>0</v>
      </c>
      <c r="AJ78" s="62">
        <f t="shared" si="23"/>
        <v>0</v>
      </c>
      <c r="AK78" s="157"/>
      <c r="AL78" s="49"/>
    </row>
    <row r="79" spans="1:38" x14ac:dyDescent="0.25">
      <c r="A79" s="57">
        <v>66</v>
      </c>
      <c r="B79" s="126" t="s">
        <v>62</v>
      </c>
      <c r="C79" s="58"/>
      <c r="D79" s="58"/>
      <c r="E79" s="70">
        <v>1</v>
      </c>
      <c r="F79" s="70">
        <v>126155.59</v>
      </c>
      <c r="G79" s="58">
        <v>1</v>
      </c>
      <c r="H79" s="58">
        <v>126155.59</v>
      </c>
      <c r="I79" s="127">
        <v>137</v>
      </c>
      <c r="J79" s="127">
        <v>11698275.960000001</v>
      </c>
      <c r="K79" s="124"/>
      <c r="L79" s="45"/>
      <c r="M79" s="46"/>
      <c r="N79" s="46"/>
      <c r="O79" s="125"/>
      <c r="P79" s="58"/>
      <c r="Q79" s="58"/>
      <c r="R79" s="58"/>
      <c r="S79" s="58">
        <v>26</v>
      </c>
      <c r="T79" s="100">
        <v>351702.78</v>
      </c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>
        <v>21</v>
      </c>
      <c r="AF79" s="156">
        <v>297594.65999999997</v>
      </c>
      <c r="AG79" s="60"/>
      <c r="AH79" s="60"/>
      <c r="AI79" s="61">
        <f t="shared" si="22"/>
        <v>297594.65999999997</v>
      </c>
      <c r="AJ79" s="62">
        <f t="shared" si="23"/>
        <v>12122026.210000001</v>
      </c>
      <c r="AK79" s="157"/>
      <c r="AL79" s="49"/>
    </row>
    <row r="80" spans="1:38" x14ac:dyDescent="0.25">
      <c r="A80" s="57">
        <v>67</v>
      </c>
      <c r="B80" s="4" t="s">
        <v>63</v>
      </c>
      <c r="C80" s="58"/>
      <c r="D80" s="58"/>
      <c r="E80" s="116"/>
      <c r="F80" s="116"/>
      <c r="G80" s="116"/>
      <c r="H80" s="116"/>
      <c r="I80" s="58"/>
      <c r="J80" s="58"/>
      <c r="K80" s="117"/>
      <c r="L80" s="118"/>
      <c r="M80" s="116"/>
      <c r="N80" s="116"/>
      <c r="O80" s="119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>
        <v>1</v>
      </c>
      <c r="AF80" s="60"/>
      <c r="AG80" s="60"/>
      <c r="AH80" s="60"/>
      <c r="AI80" s="61">
        <f t="shared" si="22"/>
        <v>0</v>
      </c>
      <c r="AJ80" s="62">
        <f t="shared" si="23"/>
        <v>0</v>
      </c>
      <c r="AK80" s="157"/>
      <c r="AL80" s="49"/>
    </row>
    <row r="81" spans="1:38" x14ac:dyDescent="0.25">
      <c r="A81" s="57">
        <v>68</v>
      </c>
      <c r="B81" s="9" t="s">
        <v>173</v>
      </c>
      <c r="C81" s="58"/>
      <c r="D81" s="58"/>
      <c r="E81" s="69"/>
      <c r="F81" s="69"/>
      <c r="G81" s="69"/>
      <c r="H81" s="69"/>
      <c r="I81" s="58"/>
      <c r="J81" s="58"/>
      <c r="K81" s="70"/>
      <c r="L81" s="71"/>
      <c r="M81" s="69"/>
      <c r="N81" s="69"/>
      <c r="O81" s="72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>
        <v>1</v>
      </c>
      <c r="AF81" s="60"/>
      <c r="AG81" s="60"/>
      <c r="AH81" s="60"/>
      <c r="AI81" s="61">
        <f t="shared" si="22"/>
        <v>0</v>
      </c>
      <c r="AJ81" s="62">
        <f t="shared" si="23"/>
        <v>0</v>
      </c>
      <c r="AK81" s="157"/>
      <c r="AL81" s="49"/>
    </row>
    <row r="82" spans="1:38" ht="22.5" x14ac:dyDescent="0.25">
      <c r="A82" s="57">
        <v>69</v>
      </c>
      <c r="B82" s="11" t="s">
        <v>64</v>
      </c>
      <c r="C82" s="58"/>
      <c r="D82" s="58"/>
      <c r="E82" s="69"/>
      <c r="F82" s="69"/>
      <c r="G82" s="69"/>
      <c r="H82" s="69"/>
      <c r="I82" s="58"/>
      <c r="J82" s="58"/>
      <c r="K82" s="70"/>
      <c r="L82" s="71"/>
      <c r="M82" s="69"/>
      <c r="N82" s="69"/>
      <c r="O82" s="72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>
        <v>1</v>
      </c>
      <c r="AF82" s="60"/>
      <c r="AG82" s="60"/>
      <c r="AH82" s="60"/>
      <c r="AI82" s="61">
        <f t="shared" si="22"/>
        <v>0</v>
      </c>
      <c r="AJ82" s="62">
        <f t="shared" si="23"/>
        <v>0</v>
      </c>
      <c r="AK82" s="157"/>
      <c r="AL82" s="49"/>
    </row>
    <row r="83" spans="1:38" ht="22.5" x14ac:dyDescent="0.25">
      <c r="A83" s="57">
        <v>70</v>
      </c>
      <c r="B83" s="11" t="s">
        <v>174</v>
      </c>
      <c r="C83" s="58"/>
      <c r="D83" s="58"/>
      <c r="E83" s="69"/>
      <c r="F83" s="69"/>
      <c r="G83" s="69"/>
      <c r="H83" s="69"/>
      <c r="I83" s="58"/>
      <c r="J83" s="58"/>
      <c r="K83" s="70"/>
      <c r="L83" s="71"/>
      <c r="M83" s="69"/>
      <c r="N83" s="69"/>
      <c r="O83" s="72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>
        <v>1</v>
      </c>
      <c r="AF83" s="60"/>
      <c r="AG83" s="60"/>
      <c r="AH83" s="60"/>
      <c r="AI83" s="61">
        <f t="shared" si="22"/>
        <v>0</v>
      </c>
      <c r="AJ83" s="62">
        <f t="shared" si="23"/>
        <v>0</v>
      </c>
      <c r="AK83" s="157"/>
      <c r="AL83" s="49"/>
    </row>
    <row r="84" spans="1:38" x14ac:dyDescent="0.25">
      <c r="A84" s="57">
        <v>71</v>
      </c>
      <c r="B84" s="11" t="s">
        <v>175</v>
      </c>
      <c r="C84" s="58"/>
      <c r="D84" s="58"/>
      <c r="E84" s="69"/>
      <c r="F84" s="69"/>
      <c r="G84" s="69"/>
      <c r="H84" s="69"/>
      <c r="I84" s="58"/>
      <c r="J84" s="58"/>
      <c r="K84" s="70"/>
      <c r="L84" s="71"/>
      <c r="M84" s="69"/>
      <c r="N84" s="69"/>
      <c r="O84" s="72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>
        <v>1</v>
      </c>
      <c r="AF84" s="60"/>
      <c r="AG84" s="60"/>
      <c r="AH84" s="60"/>
      <c r="AI84" s="61">
        <f t="shared" si="22"/>
        <v>0</v>
      </c>
      <c r="AJ84" s="62">
        <f t="shared" si="23"/>
        <v>0</v>
      </c>
      <c r="AK84" s="157"/>
      <c r="AL84" s="49"/>
    </row>
    <row r="85" spans="1:38" x14ac:dyDescent="0.25">
      <c r="A85" s="57">
        <v>72</v>
      </c>
      <c r="B85" s="4" t="s">
        <v>65</v>
      </c>
      <c r="C85" s="58"/>
      <c r="D85" s="58"/>
      <c r="E85" s="69"/>
      <c r="F85" s="69"/>
      <c r="G85" s="69"/>
      <c r="H85" s="69"/>
      <c r="I85" s="58">
        <v>41</v>
      </c>
      <c r="J85" s="58">
        <v>1742870.52</v>
      </c>
      <c r="K85" s="70"/>
      <c r="L85" s="71"/>
      <c r="M85" s="69"/>
      <c r="N85" s="69"/>
      <c r="O85" s="72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>
        <v>12</v>
      </c>
      <c r="AF85" s="60"/>
      <c r="AG85" s="60"/>
      <c r="AH85" s="60"/>
      <c r="AI85" s="61">
        <f t="shared" si="22"/>
        <v>0</v>
      </c>
      <c r="AJ85" s="62">
        <f t="shared" si="23"/>
        <v>1742870.52</v>
      </c>
      <c r="AK85" s="157"/>
      <c r="AL85" s="49"/>
    </row>
    <row r="86" spans="1:38" ht="22.5" x14ac:dyDescent="0.25">
      <c r="A86" s="57">
        <v>73</v>
      </c>
      <c r="B86" s="3" t="s">
        <v>176</v>
      </c>
      <c r="C86" s="58"/>
      <c r="D86" s="58"/>
      <c r="E86" s="69"/>
      <c r="F86" s="69"/>
      <c r="G86" s="69"/>
      <c r="H86" s="69"/>
      <c r="I86" s="58">
        <v>19</v>
      </c>
      <c r="J86" s="58">
        <v>186624.41</v>
      </c>
      <c r="K86" s="70"/>
      <c r="L86" s="71"/>
      <c r="M86" s="69"/>
      <c r="N86" s="69"/>
      <c r="O86" s="72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60"/>
      <c r="AG86" s="60"/>
      <c r="AH86" s="60"/>
      <c r="AI86" s="61">
        <f t="shared" si="22"/>
        <v>0</v>
      </c>
      <c r="AJ86" s="62">
        <f t="shared" si="23"/>
        <v>186624.41</v>
      </c>
      <c r="AK86" s="157"/>
      <c r="AL86" s="49"/>
    </row>
    <row r="87" spans="1:38" x14ac:dyDescent="0.25">
      <c r="A87" s="57">
        <v>74</v>
      </c>
      <c r="B87" s="3" t="s">
        <v>177</v>
      </c>
      <c r="C87" s="58"/>
      <c r="D87" s="58"/>
      <c r="E87" s="69"/>
      <c r="F87" s="69"/>
      <c r="G87" s="69"/>
      <c r="H87" s="69"/>
      <c r="I87" s="58">
        <v>0</v>
      </c>
      <c r="J87" s="58"/>
      <c r="K87" s="70"/>
      <c r="L87" s="71"/>
      <c r="M87" s="69"/>
      <c r="N87" s="69"/>
      <c r="O87" s="72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60"/>
      <c r="AG87" s="60"/>
      <c r="AH87" s="60"/>
      <c r="AI87" s="61">
        <f t="shared" si="22"/>
        <v>0</v>
      </c>
      <c r="AJ87" s="62">
        <f t="shared" si="23"/>
        <v>0</v>
      </c>
      <c r="AK87" s="157"/>
      <c r="AL87" s="49"/>
    </row>
    <row r="88" spans="1:38" ht="22.5" x14ac:dyDescent="0.25">
      <c r="A88" s="57">
        <v>75</v>
      </c>
      <c r="B88" s="2" t="s">
        <v>178</v>
      </c>
      <c r="C88" s="58"/>
      <c r="D88" s="58"/>
      <c r="E88" s="69"/>
      <c r="F88" s="69"/>
      <c r="G88" s="58"/>
      <c r="H88" s="58"/>
      <c r="I88" s="58">
        <v>0</v>
      </c>
      <c r="J88" s="58"/>
      <c r="K88" s="70"/>
      <c r="L88" s="71"/>
      <c r="M88" s="69"/>
      <c r="N88" s="69"/>
      <c r="O88" s="72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>
        <v>1</v>
      </c>
      <c r="AF88" s="60"/>
      <c r="AG88" s="60"/>
      <c r="AH88" s="60"/>
      <c r="AI88" s="61">
        <f t="shared" si="22"/>
        <v>0</v>
      </c>
      <c r="AJ88" s="62">
        <f t="shared" si="23"/>
        <v>0</v>
      </c>
      <c r="AK88" s="157"/>
      <c r="AL88" s="49"/>
    </row>
    <row r="89" spans="1:38" x14ac:dyDescent="0.25">
      <c r="A89" s="57">
        <v>76</v>
      </c>
      <c r="B89" s="11" t="s">
        <v>179</v>
      </c>
      <c r="C89" s="58"/>
      <c r="D89" s="58"/>
      <c r="E89" s="69"/>
      <c r="F89" s="69"/>
      <c r="G89" s="58"/>
      <c r="H89" s="58"/>
      <c r="I89" s="58">
        <v>5</v>
      </c>
      <c r="J89" s="58">
        <v>43171.81</v>
      </c>
      <c r="K89" s="70"/>
      <c r="L89" s="71"/>
      <c r="M89" s="69"/>
      <c r="N89" s="69"/>
      <c r="O89" s="128">
        <v>28</v>
      </c>
      <c r="P89" s="58">
        <v>16595.11</v>
      </c>
      <c r="Q89" s="58"/>
      <c r="R89" s="58"/>
      <c r="S89" s="58"/>
      <c r="T89" s="58"/>
      <c r="U89" s="58"/>
      <c r="V89" s="58"/>
      <c r="W89" s="58">
        <v>65</v>
      </c>
      <c r="X89" s="58">
        <v>58149.94</v>
      </c>
      <c r="Y89" s="58"/>
      <c r="Z89" s="58"/>
      <c r="AA89" s="58"/>
      <c r="AB89" s="58"/>
      <c r="AC89" s="58">
        <v>343</v>
      </c>
      <c r="AD89" s="58">
        <v>58619.75</v>
      </c>
      <c r="AE89" s="58">
        <v>250</v>
      </c>
      <c r="AF89" s="60">
        <v>399198.81</v>
      </c>
      <c r="AG89" s="60">
        <v>28</v>
      </c>
      <c r="AH89" s="60">
        <v>16595.11</v>
      </c>
      <c r="AI89" s="61">
        <f t="shared" si="22"/>
        <v>474413.67</v>
      </c>
      <c r="AJ89" s="62">
        <f t="shared" si="23"/>
        <v>517585.48</v>
      </c>
      <c r="AK89" s="157"/>
      <c r="AL89" s="49"/>
    </row>
    <row r="90" spans="1:38" x14ac:dyDescent="0.25">
      <c r="A90" s="57">
        <v>77</v>
      </c>
      <c r="B90" s="126" t="s">
        <v>68</v>
      </c>
      <c r="C90" s="58">
        <v>41</v>
      </c>
      <c r="D90" s="58">
        <v>1803235.3199999998</v>
      </c>
      <c r="E90" s="69"/>
      <c r="F90" s="69"/>
      <c r="G90" s="58">
        <v>41</v>
      </c>
      <c r="H90" s="58">
        <v>1803235.3199999998</v>
      </c>
      <c r="I90" s="58"/>
      <c r="J90" s="58"/>
      <c r="K90" s="70"/>
      <c r="L90" s="71"/>
      <c r="M90" s="69"/>
      <c r="N90" s="69"/>
      <c r="O90" s="72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>
        <v>21</v>
      </c>
      <c r="AF90" s="60"/>
      <c r="AG90" s="60"/>
      <c r="AH90" s="60"/>
      <c r="AI90" s="61">
        <f t="shared" si="22"/>
        <v>0</v>
      </c>
      <c r="AJ90" s="62">
        <f t="shared" si="23"/>
        <v>1803235.3199999998</v>
      </c>
      <c r="AK90" s="157"/>
      <c r="AL90" s="49"/>
    </row>
    <row r="91" spans="1:38" x14ac:dyDescent="0.25">
      <c r="A91" s="57">
        <v>78</v>
      </c>
      <c r="B91" s="2" t="s">
        <v>67</v>
      </c>
      <c r="C91" s="58">
        <v>35</v>
      </c>
      <c r="D91" s="58">
        <v>733710.83</v>
      </c>
      <c r="E91" s="110"/>
      <c r="F91" s="110"/>
      <c r="G91" s="58">
        <v>35</v>
      </c>
      <c r="H91" s="58">
        <v>733710.83</v>
      </c>
      <c r="I91" s="58"/>
      <c r="J91" s="58"/>
      <c r="K91" s="129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98"/>
      <c r="W91" s="58"/>
      <c r="X91" s="98"/>
      <c r="Y91" s="58"/>
      <c r="Z91" s="58"/>
      <c r="AA91" s="110"/>
      <c r="AB91" s="58"/>
      <c r="AC91" s="58"/>
      <c r="AD91" s="58"/>
      <c r="AE91" s="58"/>
      <c r="AF91" s="60"/>
      <c r="AG91" s="60"/>
      <c r="AH91" s="60"/>
      <c r="AI91" s="61">
        <f t="shared" si="22"/>
        <v>0</v>
      </c>
      <c r="AJ91" s="62">
        <f t="shared" si="23"/>
        <v>733710.83</v>
      </c>
      <c r="AK91" s="157"/>
      <c r="AL91" s="49"/>
    </row>
    <row r="92" spans="1:38" s="13" customFormat="1" x14ac:dyDescent="0.25">
      <c r="A92" s="57">
        <v>79</v>
      </c>
      <c r="B92" s="3" t="s">
        <v>69</v>
      </c>
      <c r="C92" s="58"/>
      <c r="D92" s="58"/>
      <c r="E92" s="110"/>
      <c r="F92" s="110"/>
      <c r="G92" s="110"/>
      <c r="H92" s="110"/>
      <c r="I92" s="58">
        <v>31</v>
      </c>
      <c r="J92" s="58">
        <v>4842208.34</v>
      </c>
      <c r="K92" s="129"/>
      <c r="L92" s="110"/>
      <c r="M92" s="110"/>
      <c r="N92" s="110"/>
      <c r="O92" s="110"/>
      <c r="P92" s="110"/>
      <c r="Q92" s="110"/>
      <c r="R92" s="110"/>
      <c r="S92" s="98">
        <v>1552</v>
      </c>
      <c r="T92" s="98">
        <v>11238350.050000001</v>
      </c>
      <c r="U92" s="110"/>
      <c r="V92" s="98"/>
      <c r="W92" s="98"/>
      <c r="X92" s="98"/>
      <c r="Y92" s="58"/>
      <c r="Z92" s="58"/>
      <c r="AA92" s="110"/>
      <c r="AB92" s="58"/>
      <c r="AC92" s="58"/>
      <c r="AD92" s="58"/>
      <c r="AE92" s="58">
        <v>99</v>
      </c>
      <c r="AF92" s="60">
        <v>9365291.7100000009</v>
      </c>
      <c r="AG92" s="60"/>
      <c r="AH92" s="60"/>
      <c r="AI92" s="61">
        <f t="shared" si="22"/>
        <v>9365291.7100000009</v>
      </c>
      <c r="AJ92" s="62">
        <f t="shared" si="23"/>
        <v>14207500.050000001</v>
      </c>
      <c r="AK92" s="157"/>
      <c r="AL92" s="49"/>
    </row>
    <row r="93" spans="1:38" s="13" customFormat="1" x14ac:dyDescent="0.25">
      <c r="A93" s="57">
        <v>80</v>
      </c>
      <c r="B93" s="4" t="s">
        <v>70</v>
      </c>
      <c r="C93" s="58"/>
      <c r="D93" s="58"/>
      <c r="E93" s="110"/>
      <c r="F93" s="110"/>
      <c r="G93" s="110"/>
      <c r="H93" s="110"/>
      <c r="I93" s="58">
        <v>49</v>
      </c>
      <c r="J93" s="58">
        <v>7718725.71</v>
      </c>
      <c r="K93" s="129"/>
      <c r="L93" s="110"/>
      <c r="M93" s="110"/>
      <c r="N93" s="110"/>
      <c r="O93" s="110"/>
      <c r="P93" s="110"/>
      <c r="Q93" s="110"/>
      <c r="R93" s="110"/>
      <c r="S93" s="98">
        <v>811</v>
      </c>
      <c r="T93" s="98">
        <v>5890532.6500000004</v>
      </c>
      <c r="U93" s="110"/>
      <c r="V93" s="98"/>
      <c r="W93" s="58"/>
      <c r="X93" s="98"/>
      <c r="Y93" s="58"/>
      <c r="Z93" s="58"/>
      <c r="AA93" s="110"/>
      <c r="AB93" s="58"/>
      <c r="AC93" s="58"/>
      <c r="AD93" s="58"/>
      <c r="AE93" s="58">
        <v>72</v>
      </c>
      <c r="AF93" s="60">
        <v>6732037.3200000003</v>
      </c>
      <c r="AG93" s="60"/>
      <c r="AH93" s="60"/>
      <c r="AI93" s="61">
        <f t="shared" si="22"/>
        <v>6732037.3200000003</v>
      </c>
      <c r="AJ93" s="62">
        <f t="shared" si="23"/>
        <v>14450763.030000001</v>
      </c>
      <c r="AK93" s="157"/>
      <c r="AL93" s="49"/>
    </row>
    <row r="94" spans="1:38" s="13" customFormat="1" x14ac:dyDescent="0.25">
      <c r="A94" s="57">
        <v>81</v>
      </c>
      <c r="B94" s="3" t="s">
        <v>71</v>
      </c>
      <c r="C94" s="58"/>
      <c r="D94" s="58"/>
      <c r="E94" s="110"/>
      <c r="F94" s="110"/>
      <c r="G94" s="110"/>
      <c r="H94" s="110"/>
      <c r="I94" s="58">
        <v>54</v>
      </c>
      <c r="J94" s="58">
        <v>8561031.0700000003</v>
      </c>
      <c r="K94" s="129"/>
      <c r="L94" s="110"/>
      <c r="M94" s="110"/>
      <c r="N94" s="110"/>
      <c r="O94" s="110"/>
      <c r="P94" s="110"/>
      <c r="Q94" s="110"/>
      <c r="R94" s="110"/>
      <c r="S94" s="98">
        <v>891</v>
      </c>
      <c r="T94" s="98">
        <v>6406003.3700000001</v>
      </c>
      <c r="U94" s="110"/>
      <c r="V94" s="110"/>
      <c r="W94" s="110"/>
      <c r="X94" s="110"/>
      <c r="Y94" s="110"/>
      <c r="Z94" s="58"/>
      <c r="AA94" s="110"/>
      <c r="AB94" s="58"/>
      <c r="AC94" s="58"/>
      <c r="AD94" s="58"/>
      <c r="AE94" s="58">
        <v>82</v>
      </c>
      <c r="AF94" s="60">
        <v>7829559.6799999997</v>
      </c>
      <c r="AG94" s="60"/>
      <c r="AH94" s="60"/>
      <c r="AI94" s="61">
        <f t="shared" si="22"/>
        <v>7829559.6799999997</v>
      </c>
      <c r="AJ94" s="62">
        <f t="shared" si="23"/>
        <v>16390590.75</v>
      </c>
      <c r="AK94" s="157"/>
      <c r="AL94" s="49"/>
    </row>
    <row r="95" spans="1:38" x14ac:dyDescent="0.25">
      <c r="A95" s="57"/>
      <c r="B95" s="94" t="s">
        <v>72</v>
      </c>
      <c r="C95" s="130">
        <f>SUM(C74:C94)</f>
        <v>76</v>
      </c>
      <c r="D95" s="130">
        <f t="shared" ref="D95:AJ95" si="24">SUM(D74:D94)</f>
        <v>2536946.15</v>
      </c>
      <c r="E95" s="130">
        <f t="shared" si="24"/>
        <v>1</v>
      </c>
      <c r="F95" s="130">
        <f t="shared" si="24"/>
        <v>126155.59</v>
      </c>
      <c r="G95" s="130">
        <f t="shared" si="24"/>
        <v>77</v>
      </c>
      <c r="H95" s="130">
        <f t="shared" si="24"/>
        <v>2663101.7399999998</v>
      </c>
      <c r="I95" s="130">
        <f t="shared" si="24"/>
        <v>339</v>
      </c>
      <c r="J95" s="130">
        <f t="shared" si="24"/>
        <v>34837784.82</v>
      </c>
      <c r="K95" s="131">
        <f t="shared" si="24"/>
        <v>4915</v>
      </c>
      <c r="L95" s="130">
        <f t="shared" si="24"/>
        <v>854914.15999999992</v>
      </c>
      <c r="M95" s="130">
        <f t="shared" si="24"/>
        <v>0</v>
      </c>
      <c r="N95" s="130">
        <f t="shared" si="24"/>
        <v>0</v>
      </c>
      <c r="O95" s="130">
        <f t="shared" si="24"/>
        <v>28</v>
      </c>
      <c r="P95" s="130">
        <f t="shared" si="24"/>
        <v>16595.11</v>
      </c>
      <c r="Q95" s="130">
        <f t="shared" si="24"/>
        <v>0</v>
      </c>
      <c r="R95" s="130">
        <f t="shared" si="24"/>
        <v>0</v>
      </c>
      <c r="S95" s="130">
        <f t="shared" si="24"/>
        <v>3280</v>
      </c>
      <c r="T95" s="130">
        <f t="shared" si="24"/>
        <v>23886588.850000001</v>
      </c>
      <c r="U95" s="130">
        <f t="shared" si="24"/>
        <v>0</v>
      </c>
      <c r="V95" s="130">
        <f t="shared" si="24"/>
        <v>0</v>
      </c>
      <c r="W95" s="130">
        <f t="shared" si="24"/>
        <v>65</v>
      </c>
      <c r="X95" s="130">
        <f t="shared" si="24"/>
        <v>58149.94</v>
      </c>
      <c r="Y95" s="130">
        <f t="shared" si="24"/>
        <v>0</v>
      </c>
      <c r="Z95" s="130">
        <f t="shared" si="24"/>
        <v>0</v>
      </c>
      <c r="AA95" s="130">
        <f t="shared" si="24"/>
        <v>0</v>
      </c>
      <c r="AB95" s="130">
        <f t="shared" si="24"/>
        <v>0</v>
      </c>
      <c r="AC95" s="130">
        <f t="shared" si="24"/>
        <v>343</v>
      </c>
      <c r="AD95" s="130">
        <f t="shared" si="24"/>
        <v>58619.75</v>
      </c>
      <c r="AE95" s="130">
        <f t="shared" si="24"/>
        <v>1468</v>
      </c>
      <c r="AF95" s="130">
        <f t="shared" si="24"/>
        <v>25478596.34</v>
      </c>
      <c r="AG95" s="130">
        <f t="shared" si="24"/>
        <v>28</v>
      </c>
      <c r="AH95" s="130">
        <f t="shared" si="24"/>
        <v>16595.11</v>
      </c>
      <c r="AI95" s="130">
        <f t="shared" si="24"/>
        <v>25553811.200000003</v>
      </c>
      <c r="AJ95" s="130">
        <f t="shared" si="24"/>
        <v>63054697.760000005</v>
      </c>
      <c r="AK95" s="157"/>
      <c r="AL95" s="49"/>
    </row>
    <row r="96" spans="1:38" x14ac:dyDescent="0.25">
      <c r="A96" s="57">
        <v>82</v>
      </c>
      <c r="B96" s="132" t="s">
        <v>73</v>
      </c>
      <c r="C96" s="58"/>
      <c r="D96" s="58"/>
      <c r="E96" s="110"/>
      <c r="F96" s="110"/>
      <c r="G96" s="58"/>
      <c r="H96" s="58"/>
      <c r="I96" s="110"/>
      <c r="J96" s="110"/>
      <c r="K96" s="129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98">
        <v>2</v>
      </c>
      <c r="AF96" s="57"/>
      <c r="AG96" s="57"/>
      <c r="AH96" s="110"/>
      <c r="AI96" s="61">
        <f t="shared" ref="AI96:AI97" si="25">AD96+AF96+AH96</f>
        <v>0</v>
      </c>
      <c r="AJ96" s="62">
        <f t="shared" ref="AJ96:AJ97" si="26">H96+J96+Z96+AB96+AI96</f>
        <v>0</v>
      </c>
      <c r="AK96" s="157"/>
      <c r="AL96" s="49"/>
    </row>
    <row r="97" spans="1:38" x14ac:dyDescent="0.25">
      <c r="A97" s="57">
        <v>83</v>
      </c>
      <c r="B97" s="132" t="s">
        <v>74</v>
      </c>
      <c r="C97" s="58"/>
      <c r="D97" s="58"/>
      <c r="E97" s="110"/>
      <c r="F97" s="110"/>
      <c r="G97" s="58"/>
      <c r="H97" s="58"/>
      <c r="I97" s="110"/>
      <c r="J97" s="110"/>
      <c r="K97" s="129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98">
        <v>2</v>
      </c>
      <c r="AF97" s="57"/>
      <c r="AG97" s="57"/>
      <c r="AH97" s="57"/>
      <c r="AI97" s="61">
        <f t="shared" si="25"/>
        <v>0</v>
      </c>
      <c r="AJ97" s="62">
        <f t="shared" si="26"/>
        <v>0</v>
      </c>
      <c r="AK97" s="157"/>
      <c r="AL97" s="49"/>
    </row>
    <row r="98" spans="1:38" x14ac:dyDescent="0.25">
      <c r="A98" s="57"/>
      <c r="B98" s="94" t="s">
        <v>75</v>
      </c>
      <c r="C98" s="130">
        <f t="shared" ref="C98:AJ98" si="27">SUM(C96:C97)</f>
        <v>0</v>
      </c>
      <c r="D98" s="130">
        <f t="shared" si="27"/>
        <v>0</v>
      </c>
      <c r="E98" s="130">
        <f t="shared" si="27"/>
        <v>0</v>
      </c>
      <c r="F98" s="130">
        <f t="shared" si="27"/>
        <v>0</v>
      </c>
      <c r="G98" s="130">
        <f t="shared" si="27"/>
        <v>0</v>
      </c>
      <c r="H98" s="130">
        <f t="shared" si="27"/>
        <v>0</v>
      </c>
      <c r="I98" s="130">
        <f t="shared" si="27"/>
        <v>0</v>
      </c>
      <c r="J98" s="130">
        <f t="shared" si="27"/>
        <v>0</v>
      </c>
      <c r="K98" s="131">
        <f t="shared" si="27"/>
        <v>0</v>
      </c>
      <c r="L98" s="130">
        <f t="shared" si="27"/>
        <v>0</v>
      </c>
      <c r="M98" s="130">
        <f t="shared" si="27"/>
        <v>0</v>
      </c>
      <c r="N98" s="130">
        <f t="shared" si="27"/>
        <v>0</v>
      </c>
      <c r="O98" s="130">
        <f t="shared" si="27"/>
        <v>0</v>
      </c>
      <c r="P98" s="130">
        <f t="shared" si="27"/>
        <v>0</v>
      </c>
      <c r="Q98" s="130">
        <f t="shared" si="27"/>
        <v>0</v>
      </c>
      <c r="R98" s="130">
        <f t="shared" si="27"/>
        <v>0</v>
      </c>
      <c r="S98" s="130">
        <f t="shared" si="27"/>
        <v>0</v>
      </c>
      <c r="T98" s="130">
        <f t="shared" si="27"/>
        <v>0</v>
      </c>
      <c r="U98" s="130">
        <f t="shared" si="27"/>
        <v>0</v>
      </c>
      <c r="V98" s="130">
        <f t="shared" si="27"/>
        <v>0</v>
      </c>
      <c r="W98" s="130">
        <f t="shared" si="27"/>
        <v>0</v>
      </c>
      <c r="X98" s="130">
        <f t="shared" si="27"/>
        <v>0</v>
      </c>
      <c r="Y98" s="130">
        <f t="shared" si="27"/>
        <v>0</v>
      </c>
      <c r="Z98" s="130">
        <f t="shared" si="27"/>
        <v>0</v>
      </c>
      <c r="AA98" s="130">
        <f t="shared" si="27"/>
        <v>0</v>
      </c>
      <c r="AB98" s="130">
        <f t="shared" si="27"/>
        <v>0</v>
      </c>
      <c r="AC98" s="130">
        <f t="shared" si="27"/>
        <v>0</v>
      </c>
      <c r="AD98" s="130">
        <f t="shared" si="27"/>
        <v>0</v>
      </c>
      <c r="AE98" s="130">
        <f t="shared" si="27"/>
        <v>4</v>
      </c>
      <c r="AF98" s="130">
        <f t="shared" si="27"/>
        <v>0</v>
      </c>
      <c r="AG98" s="130">
        <f t="shared" ref="AG98:AH98" si="28">SUM(AG96:AG97)</f>
        <v>0</v>
      </c>
      <c r="AH98" s="130">
        <f t="shared" si="28"/>
        <v>0</v>
      </c>
      <c r="AI98" s="130">
        <f t="shared" si="27"/>
        <v>0</v>
      </c>
      <c r="AJ98" s="130">
        <f t="shared" si="27"/>
        <v>0</v>
      </c>
      <c r="AK98" s="157"/>
      <c r="AL98" s="49"/>
    </row>
    <row r="99" spans="1:38" x14ac:dyDescent="0.25">
      <c r="B99" s="133" t="s">
        <v>76</v>
      </c>
      <c r="C99" s="134">
        <f>C28+C43+C55+C64+C95+C98</f>
        <v>19177</v>
      </c>
      <c r="D99" s="134">
        <f t="shared" ref="D99:AJ99" si="29">D28+D43+D55+D64+D95+D98</f>
        <v>589153956.81000006</v>
      </c>
      <c r="E99" s="134">
        <f t="shared" si="29"/>
        <v>217</v>
      </c>
      <c r="F99" s="150">
        <f t="shared" si="29"/>
        <v>37814499.295200005</v>
      </c>
      <c r="G99" s="134">
        <f t="shared" si="29"/>
        <v>19394</v>
      </c>
      <c r="H99" s="150">
        <f t="shared" si="29"/>
        <v>626968456.10519993</v>
      </c>
      <c r="I99" s="134">
        <f t="shared" si="29"/>
        <v>6472</v>
      </c>
      <c r="J99" s="150">
        <f t="shared" si="29"/>
        <v>113317724.71000001</v>
      </c>
      <c r="K99" s="135">
        <f t="shared" si="29"/>
        <v>216317</v>
      </c>
      <c r="L99" s="134">
        <f t="shared" si="29"/>
        <v>37153847.119999997</v>
      </c>
      <c r="M99" s="134">
        <f t="shared" si="29"/>
        <v>9042</v>
      </c>
      <c r="N99" s="134">
        <f t="shared" si="29"/>
        <v>7665326.9799999995</v>
      </c>
      <c r="O99" s="134">
        <f t="shared" si="29"/>
        <v>44119</v>
      </c>
      <c r="P99" s="150">
        <f t="shared" si="29"/>
        <v>29061655.490000006</v>
      </c>
      <c r="Q99" s="134">
        <f t="shared" si="29"/>
        <v>4444</v>
      </c>
      <c r="R99" s="134">
        <f t="shared" si="29"/>
        <v>4394040.38</v>
      </c>
      <c r="S99" s="134">
        <f t="shared" si="29"/>
        <v>4675</v>
      </c>
      <c r="T99" s="134">
        <f t="shared" si="29"/>
        <v>33564510.460000001</v>
      </c>
      <c r="U99" s="134">
        <f t="shared" si="29"/>
        <v>8341</v>
      </c>
      <c r="V99" s="134">
        <f t="shared" si="29"/>
        <v>6578521.2400000002</v>
      </c>
      <c r="W99" s="134">
        <f t="shared" si="29"/>
        <v>52068</v>
      </c>
      <c r="X99" s="134">
        <f t="shared" si="29"/>
        <v>71005533.540999994</v>
      </c>
      <c r="Y99" s="134">
        <f t="shared" si="29"/>
        <v>33395</v>
      </c>
      <c r="Z99" s="134">
        <f t="shared" si="29"/>
        <v>89684570.229999989</v>
      </c>
      <c r="AA99" s="134">
        <f t="shared" si="29"/>
        <v>22</v>
      </c>
      <c r="AB99" s="134">
        <f t="shared" si="29"/>
        <v>1940315.99</v>
      </c>
      <c r="AC99" s="134">
        <f t="shared" si="29"/>
        <v>250956</v>
      </c>
      <c r="AD99" s="150">
        <f t="shared" si="29"/>
        <v>174852117.14000002</v>
      </c>
      <c r="AE99" s="134">
        <f t="shared" si="29"/>
        <v>216233.98</v>
      </c>
      <c r="AF99" s="150">
        <f t="shared" si="29"/>
        <v>290207252.92000002</v>
      </c>
      <c r="AG99" s="134">
        <f t="shared" si="29"/>
        <v>56347</v>
      </c>
      <c r="AH99" s="150">
        <f t="shared" si="29"/>
        <v>38737937.480000004</v>
      </c>
      <c r="AI99" s="134">
        <f t="shared" si="29"/>
        <v>503797307.54000002</v>
      </c>
      <c r="AJ99" s="150">
        <f t="shared" si="29"/>
        <v>1335708374.5751998</v>
      </c>
      <c r="AK99" s="157"/>
      <c r="AL99" s="49"/>
    </row>
    <row r="100" spans="1:38" x14ac:dyDescent="0.25">
      <c r="B100" s="136" t="s">
        <v>77</v>
      </c>
      <c r="C100" s="167">
        <f>SUM(C101:C103)</f>
        <v>384</v>
      </c>
      <c r="D100" s="168">
        <f>SUM(D101:D103)</f>
        <v>14346965.129999999</v>
      </c>
      <c r="E100" s="161"/>
      <c r="F100" s="161"/>
      <c r="G100" s="161"/>
      <c r="H100" s="138"/>
      <c r="I100" s="161"/>
      <c r="J100" s="138"/>
      <c r="K100" s="161"/>
      <c r="L100" s="138"/>
      <c r="M100" s="138"/>
      <c r="N100" s="138"/>
      <c r="O100" s="139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40"/>
      <c r="AB100" s="140"/>
      <c r="AC100" s="140"/>
      <c r="AD100" s="138"/>
      <c r="AE100" s="138"/>
      <c r="AF100" s="13"/>
      <c r="AG100" s="166"/>
      <c r="AH100" s="166"/>
      <c r="AI100" s="141"/>
      <c r="AJ100" s="160"/>
      <c r="AK100" s="160"/>
    </row>
    <row r="101" spans="1:38" x14ac:dyDescent="0.25">
      <c r="A101" s="1"/>
      <c r="B101" s="7" t="s">
        <v>78</v>
      </c>
      <c r="C101" s="169">
        <v>261</v>
      </c>
      <c r="D101" s="169">
        <v>9422153.0299999993</v>
      </c>
      <c r="E101" s="161"/>
      <c r="F101" s="161"/>
      <c r="G101" s="161"/>
      <c r="H101" s="139"/>
      <c r="I101" s="161"/>
      <c r="J101" s="138"/>
      <c r="K101" s="161"/>
      <c r="L101" s="138"/>
      <c r="M101" s="138"/>
      <c r="N101" s="138"/>
      <c r="O101" s="139"/>
      <c r="P101" s="139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46">
        <f>Z99+AB99</f>
        <v>91624886.219999984</v>
      </c>
      <c r="AC101" s="138"/>
      <c r="AD101" s="138"/>
      <c r="AE101" s="138"/>
      <c r="AF101" s="13"/>
      <c r="AI101" s="141"/>
      <c r="AJ101" s="162"/>
      <c r="AK101" s="160"/>
    </row>
    <row r="102" spans="1:38" x14ac:dyDescent="0.25">
      <c r="A102" s="1"/>
      <c r="B102" s="142" t="s">
        <v>34</v>
      </c>
      <c r="C102" s="169">
        <v>68</v>
      </c>
      <c r="D102" s="169">
        <v>2803477.59</v>
      </c>
      <c r="E102" s="161"/>
      <c r="F102" s="163"/>
      <c r="G102" s="161"/>
      <c r="H102" s="139"/>
      <c r="I102" s="161"/>
      <c r="J102" s="139"/>
      <c r="K102" s="161"/>
      <c r="L102" s="138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"/>
      <c r="AI102" s="141"/>
      <c r="AJ102" s="164"/>
      <c r="AK102" s="160"/>
    </row>
    <row r="103" spans="1:38" ht="22.5" x14ac:dyDescent="0.25">
      <c r="A103" s="1"/>
      <c r="B103" s="7" t="s">
        <v>79</v>
      </c>
      <c r="C103" s="169">
        <v>55</v>
      </c>
      <c r="D103" s="169">
        <v>2121334.5099999998</v>
      </c>
      <c r="E103" s="137"/>
      <c r="F103" s="143"/>
      <c r="G103" s="137"/>
      <c r="H103" s="145"/>
      <c r="I103" s="137"/>
      <c r="J103" s="146"/>
      <c r="K103" s="137"/>
      <c r="L103" s="138"/>
      <c r="M103" s="145"/>
      <c r="N103" s="145"/>
      <c r="O103" s="147"/>
      <c r="P103" s="138"/>
      <c r="Q103" s="137"/>
      <c r="R103" s="137"/>
      <c r="S103" s="137"/>
      <c r="T103" s="137"/>
      <c r="U103" s="137"/>
      <c r="V103" s="137"/>
      <c r="W103" s="137"/>
      <c r="X103" s="143"/>
      <c r="Y103" s="143"/>
      <c r="Z103" s="143"/>
      <c r="AA103" s="145"/>
      <c r="AB103" s="145"/>
      <c r="AC103" s="145"/>
      <c r="AD103" s="145"/>
      <c r="AE103" s="147"/>
      <c r="AF103" s="13"/>
      <c r="AI103" s="141"/>
      <c r="AJ103" s="144"/>
    </row>
    <row r="104" spans="1:38" x14ac:dyDescent="0.25">
      <c r="A104"/>
      <c r="B104"/>
      <c r="C104"/>
      <c r="L104" s="13"/>
      <c r="O104" s="141"/>
      <c r="P104" s="13"/>
      <c r="AF104" s="13"/>
      <c r="AI104" s="141"/>
    </row>
    <row r="105" spans="1:38" x14ac:dyDescent="0.25">
      <c r="A105"/>
      <c r="B105"/>
      <c r="C105"/>
      <c r="L105" s="13"/>
      <c r="O105" s="141"/>
      <c r="P105" s="13"/>
      <c r="AF105" s="13"/>
      <c r="AI105" s="141"/>
    </row>
    <row r="106" spans="1:38" x14ac:dyDescent="0.25">
      <c r="A106"/>
      <c r="B106"/>
      <c r="C106"/>
      <c r="L106" s="13"/>
      <c r="O106" s="141"/>
      <c r="P106" s="13"/>
      <c r="AF106" s="13"/>
      <c r="AI106" s="141"/>
    </row>
    <row r="107" spans="1:38" x14ac:dyDescent="0.25">
      <c r="A107"/>
      <c r="B107"/>
      <c r="C107"/>
      <c r="L107" s="13"/>
      <c r="O107" s="141"/>
      <c r="P107" s="13"/>
      <c r="AF107" s="13"/>
      <c r="AI107" s="141"/>
    </row>
    <row r="108" spans="1:38" x14ac:dyDescent="0.25">
      <c r="A108"/>
      <c r="B108"/>
      <c r="C108"/>
      <c r="L108" s="13"/>
      <c r="O108" s="141"/>
      <c r="P108" s="13"/>
      <c r="AF108" s="13"/>
      <c r="AI108" s="141"/>
    </row>
    <row r="113" spans="1:34" x14ac:dyDescent="0.25">
      <c r="A113"/>
      <c r="B113"/>
      <c r="C113"/>
      <c r="AG113"/>
      <c r="AH113"/>
    </row>
    <row r="114" spans="1:34" x14ac:dyDescent="0.25">
      <c r="A114"/>
      <c r="B114"/>
      <c r="C114"/>
      <c r="AG114"/>
      <c r="AH114"/>
    </row>
    <row r="115" spans="1:34" x14ac:dyDescent="0.25">
      <c r="A115"/>
      <c r="B115"/>
      <c r="C115"/>
      <c r="AG115"/>
      <c r="AH115"/>
    </row>
    <row r="116" spans="1:34" x14ac:dyDescent="0.25">
      <c r="A116"/>
      <c r="B116"/>
      <c r="C116"/>
      <c r="AG116"/>
      <c r="AH116"/>
    </row>
    <row r="117" spans="1:34" x14ac:dyDescent="0.25">
      <c r="A117"/>
      <c r="B117"/>
      <c r="C117"/>
      <c r="AG117"/>
      <c r="AH117"/>
    </row>
    <row r="118" spans="1:34" x14ac:dyDescent="0.25">
      <c r="A118"/>
      <c r="B118"/>
      <c r="C118"/>
      <c r="AG118"/>
      <c r="AH118"/>
    </row>
    <row r="127" spans="1:34" x14ac:dyDescent="0.25">
      <c r="A127"/>
      <c r="B127"/>
      <c r="C127"/>
      <c r="AG127"/>
      <c r="AH127"/>
    </row>
    <row r="128" spans="1:34" x14ac:dyDescent="0.25">
      <c r="A128"/>
      <c r="B128"/>
      <c r="C128"/>
      <c r="AG128"/>
      <c r="AH128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</sheetData>
  <protectedRanges>
    <protectedRange sqref="A4:A6" name="Диапазон5_1_2_1_1_1_1"/>
    <protectedRange sqref="K38:N38 K58:N58 P66:R66 K62:R62 R48:R51 V46:V53 P52:R54 W93 W45:Z54 B6:J6 K56:R56 P61:R61 I45:J45 D66 P45:R45 D29:D31 P63:R63 W66:Z73 V75:Z76 V67:V73 J64:R64 K71 X90:Y90 W90:W91 P79:R90 D79:D94 Y91:Y93 Z89:Z94 C77:C94 C96:D97 C68:D73 D45:D54 D56:D59 E62:F62 G96:H97 D32:R32 D43:R43 D55:R55 D60:R60 D64:I65 I68:J73 I66:J66 I75:J75 I29:J31 G38:H42 G46:H54 G61:J63 G79:H79 G88:H91 L65:R65 J65 U66:V66 U52:U53 U54:V54 U79:Z88 U29:Z31 U89:V90 U65:AE65 T45:V45 S45:S47 P68:U73 D77:AE78 S52:T66 U32:AF32 U43:AF43 U55:AF55 U60:AF60 U64:AF64 O57:R59 AC33:AD33 U61:Z63 C64:C66 D33:D42 D61:D63 I79:J94 M39:N41 P29:R31 P47:Q51 P46 I33:J42 G56:J59 S29:T43 U56:Z59 C75:D75 P75:U75 P33:R42 U48 S49:U51 S80:T90 U33:Z42 Y89 I47:J54 J46 AF62 D7:Z27 AI32:AJ32 AI43:AJ43 AI55:AJ55 AI60:AJ60 AI64:AJ64" name="Диапазон5_3_1_2_1_1_3_1"/>
    <protectedRange sqref="E29:H31 D28:AF28 K29:O31 AI28:AJ28" name="Диапазон5_1_1_1_2_1_1_1_1"/>
    <protectedRange sqref="B42" name="Диапазон1_2_1_1_2_1_1_2_1_1_1_1"/>
    <protectedRange sqref="AB75:AE76 AA66 AC61 AA75 AB89:AE94 AA45:AE49 AB66:AE73 AA68:AA73 AA79:AE88 AA89:AA90 AA61:AB63 AD61:AE63 AC63 AA33:AB33 AE33 AA29:AE31 AA56:AE59 AA50:AD54 AE52:AE54 AA7:AE27 AA34:AE42" name="Диапазон5_3_1_2_1_1_4_2_1"/>
    <protectedRange sqref="Q46" name="Диапазон5_3_1_2_1_1_8_1"/>
    <protectedRange sqref="C74:AF74 AI74:AJ74" name="Диапазон5_3_1_2_1_1_5"/>
    <protectedRange sqref="S48:T48" name="Диапазон5_3_1_2_1_1_1_1"/>
    <protectedRange sqref="S79:T79" name="Диапазон5_3_1_2_1_1_2_1"/>
    <protectedRange sqref="W89:X89" name="Диапазон5_3_1_2_1_1_4_3"/>
    <protectedRange sqref="I46" name="Диапазон5_3_1_2_1_1_7_1_1"/>
    <protectedRange sqref="C29:C43 C45:C63 C7:C27" name="Диапазон5_3_1_2_1_1_6_1"/>
    <protectedRange sqref="C28" name="Диапазон5_1_1_1_2_1_1_2_1"/>
    <protectedRange sqref="AE50:AE51" name="Диапазон5_3_1_2_1_1_4_1_1"/>
    <protectedRange sqref="AH65 AH78 AH44 AG32:AH32 AG55:AH55 AG60:AH60 AG64:AH64 AG74:AH74 AG43:AH43" name="Диапазон5_3_1_2_1_1_1_2"/>
    <protectedRange sqref="AG28:AH28" name="Диапазон5_1_1_1_2_1_1_1_2"/>
  </protectedRanges>
  <mergeCells count="24">
    <mergeCell ref="AL6:AM6"/>
    <mergeCell ref="AN6:AO6"/>
    <mergeCell ref="W4:X5"/>
    <mergeCell ref="Y4:Z5"/>
    <mergeCell ref="AA4:AB5"/>
    <mergeCell ref="AC4:AI4"/>
    <mergeCell ref="AJ4:AJ6"/>
    <mergeCell ref="AC5:AD5"/>
    <mergeCell ref="AE5:AF5"/>
    <mergeCell ref="AG5:AH5"/>
    <mergeCell ref="AI5:AI6"/>
    <mergeCell ref="I4:J5"/>
    <mergeCell ref="K4:V4"/>
    <mergeCell ref="K5:L5"/>
    <mergeCell ref="M5:N5"/>
    <mergeCell ref="O5:P5"/>
    <mergeCell ref="Q5:R5"/>
    <mergeCell ref="S5:T5"/>
    <mergeCell ref="U5:V5"/>
    <mergeCell ref="A4:A6"/>
    <mergeCell ref="B4:B6"/>
    <mergeCell ref="C4:D5"/>
    <mergeCell ref="E4:F5"/>
    <mergeCell ref="G4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Объемы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Г. Ирина</dc:creator>
  <cp:lastModifiedBy>Татьяна А. Парпаева</cp:lastModifiedBy>
  <dcterms:created xsi:type="dcterms:W3CDTF">2016-11-24T09:06:59Z</dcterms:created>
  <dcterms:modified xsi:type="dcterms:W3CDTF">2017-11-21T01:40:14Z</dcterms:modified>
</cp:coreProperties>
</file>