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85" yWindow="930" windowWidth="14325" windowHeight="12180" activeTab="1"/>
  </bookViews>
  <sheets>
    <sheet name="приложение 3" sheetId="2" r:id="rId1"/>
    <sheet name="Объемы" sheetId="3" r:id="rId2"/>
  </sheets>
  <calcPr calcId="144525"/>
</workbook>
</file>

<file path=xl/calcChain.xml><?xml version="1.0" encoding="utf-8"?>
<calcChain xmlns="http://schemas.openxmlformats.org/spreadsheetml/2006/main">
  <c r="AP99" i="3" l="1"/>
  <c r="AP73" i="3" l="1"/>
  <c r="V73" i="3"/>
  <c r="J103" i="3" l="1"/>
  <c r="AL101" i="3" l="1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S100" i="3"/>
  <c r="AT100" i="3" s="1"/>
  <c r="AT101" i="3" s="1"/>
  <c r="AS98" i="3"/>
  <c r="AT98" i="3" s="1"/>
  <c r="AS97" i="3"/>
  <c r="AT97" i="3" s="1"/>
  <c r="AS96" i="3"/>
  <c r="AT96" i="3" s="1"/>
  <c r="AS95" i="3"/>
  <c r="AT95" i="3" s="1"/>
  <c r="AT94" i="3"/>
  <c r="AS94" i="3"/>
  <c r="AT93" i="3"/>
  <c r="AS93" i="3"/>
  <c r="AT92" i="3"/>
  <c r="AS92" i="3"/>
  <c r="AT91" i="3"/>
  <c r="AS91" i="3"/>
  <c r="AT90" i="3"/>
  <c r="AS90" i="3"/>
  <c r="AT89" i="3"/>
  <c r="AS89" i="3"/>
  <c r="AS88" i="3"/>
  <c r="AT88" i="3" s="1"/>
  <c r="AS87" i="3"/>
  <c r="AT87" i="3" s="1"/>
  <c r="AS86" i="3"/>
  <c r="AT86" i="3" s="1"/>
  <c r="AS85" i="3"/>
  <c r="AT85" i="3" s="1"/>
  <c r="AS84" i="3"/>
  <c r="AT84" i="3" s="1"/>
  <c r="AS83" i="3"/>
  <c r="AT83" i="3" s="1"/>
  <c r="AS82" i="3"/>
  <c r="AT82" i="3" s="1"/>
  <c r="AS81" i="3"/>
  <c r="AT81" i="3" s="1"/>
  <c r="AS80" i="3"/>
  <c r="AT80" i="3" s="1"/>
  <c r="AS79" i="3"/>
  <c r="AT79" i="3" s="1"/>
  <c r="AS78" i="3"/>
  <c r="AT78" i="3" s="1"/>
  <c r="AS77" i="3"/>
  <c r="AT77" i="3" s="1"/>
  <c r="AS76" i="3"/>
  <c r="AT76" i="3" s="1"/>
  <c r="AT75" i="3"/>
  <c r="AS75" i="3"/>
  <c r="AT74" i="3"/>
  <c r="AS74" i="3"/>
  <c r="AS72" i="3"/>
  <c r="AT72" i="3" s="1"/>
  <c r="AS71" i="3"/>
  <c r="AT71" i="3" s="1"/>
  <c r="AS70" i="3"/>
  <c r="AT70" i="3" s="1"/>
  <c r="AS69" i="3"/>
  <c r="AT69" i="3" s="1"/>
  <c r="AS68" i="3"/>
  <c r="AT68" i="3" s="1"/>
  <c r="AS67" i="3"/>
  <c r="AT67" i="3" s="1"/>
  <c r="AS66" i="3"/>
  <c r="AT66" i="3" s="1"/>
  <c r="AS65" i="3"/>
  <c r="AT65" i="3" s="1"/>
  <c r="AS64" i="3"/>
  <c r="AT64" i="3" s="1"/>
  <c r="AS62" i="3"/>
  <c r="AT62" i="3" s="1"/>
  <c r="AS61" i="3"/>
  <c r="AT61" i="3" s="1"/>
  <c r="AS60" i="3"/>
  <c r="AT60" i="3" s="1"/>
  <c r="AS58" i="3"/>
  <c r="AT58" i="3" s="1"/>
  <c r="AS57" i="3"/>
  <c r="AT57" i="3" s="1"/>
  <c r="AS56" i="3"/>
  <c r="AT56" i="3" s="1"/>
  <c r="AS55" i="3"/>
  <c r="AS59" i="3" s="1"/>
  <c r="AS63" i="3" s="1"/>
  <c r="AS53" i="3"/>
  <c r="AT53" i="3" s="1"/>
  <c r="AS52" i="3"/>
  <c r="AT52" i="3" s="1"/>
  <c r="AS51" i="3"/>
  <c r="AT51" i="3" s="1"/>
  <c r="AS50" i="3"/>
  <c r="AT50" i="3" s="1"/>
  <c r="AS49" i="3"/>
  <c r="AT49" i="3" s="1"/>
  <c r="AS48" i="3"/>
  <c r="AT48" i="3" s="1"/>
  <c r="AS47" i="3"/>
  <c r="AT47" i="3" s="1"/>
  <c r="AS46" i="3"/>
  <c r="AT46" i="3" s="1"/>
  <c r="AS45" i="3"/>
  <c r="AT45" i="3" s="1"/>
  <c r="AS44" i="3"/>
  <c r="AT44" i="3" s="1"/>
  <c r="AS43" i="3"/>
  <c r="AS41" i="3"/>
  <c r="AT41" i="3" s="1"/>
  <c r="AS40" i="3"/>
  <c r="AT40" i="3" s="1"/>
  <c r="AS39" i="3"/>
  <c r="AT39" i="3" s="1"/>
  <c r="AS38" i="3"/>
  <c r="AT38" i="3" s="1"/>
  <c r="AS37" i="3"/>
  <c r="AT37" i="3" s="1"/>
  <c r="AS36" i="3"/>
  <c r="AT36" i="3" s="1"/>
  <c r="AS35" i="3"/>
  <c r="AT35" i="3" s="1"/>
  <c r="AS34" i="3"/>
  <c r="AT34" i="3" s="1"/>
  <c r="AS33" i="3"/>
  <c r="AT33" i="3" s="1"/>
  <c r="AS32" i="3"/>
  <c r="AT32" i="3" s="1"/>
  <c r="AS30" i="3"/>
  <c r="AT30" i="3" s="1"/>
  <c r="AS29" i="3"/>
  <c r="AT29" i="3" s="1"/>
  <c r="AS28" i="3"/>
  <c r="AS31" i="3" s="1"/>
  <c r="AS42" i="3" s="1"/>
  <c r="AS26" i="3"/>
  <c r="AT26" i="3" s="1"/>
  <c r="AS25" i="3"/>
  <c r="AT25" i="3" s="1"/>
  <c r="AS24" i="3"/>
  <c r="AT24" i="3" s="1"/>
  <c r="AS23" i="3"/>
  <c r="AT23" i="3" s="1"/>
  <c r="AS22" i="3"/>
  <c r="AT22" i="3" s="1"/>
  <c r="AS21" i="3"/>
  <c r="AT21" i="3" s="1"/>
  <c r="AS20" i="3"/>
  <c r="AT20" i="3" s="1"/>
  <c r="AS19" i="3"/>
  <c r="AT19" i="3" s="1"/>
  <c r="AS18" i="3"/>
  <c r="AT18" i="3" s="1"/>
  <c r="AS17" i="3"/>
  <c r="AT17" i="3" s="1"/>
  <c r="AS16" i="3"/>
  <c r="AT16" i="3" s="1"/>
  <c r="AS15" i="3"/>
  <c r="AT15" i="3" s="1"/>
  <c r="AS14" i="3"/>
  <c r="AT14" i="3" s="1"/>
  <c r="AS13" i="3"/>
  <c r="AT13" i="3" s="1"/>
  <c r="AS12" i="3"/>
  <c r="AT12" i="3" s="1"/>
  <c r="AS11" i="3"/>
  <c r="AT11" i="3" s="1"/>
  <c r="AS10" i="3"/>
  <c r="AT10" i="3" s="1"/>
  <c r="AS9" i="3"/>
  <c r="AT9" i="3" s="1"/>
  <c r="AS8" i="3"/>
  <c r="AT8" i="3" s="1"/>
  <c r="AS7" i="3"/>
  <c r="AT7" i="3" s="1"/>
  <c r="AS6" i="3"/>
  <c r="AS27" i="3" s="1"/>
  <c r="AJ102" i="3"/>
  <c r="AS54" i="3" l="1"/>
  <c r="AT73" i="3"/>
  <c r="AT99" i="3" s="1"/>
  <c r="AT6" i="3"/>
  <c r="AT27" i="3" s="1"/>
  <c r="D102" i="3"/>
  <c r="F102" i="3"/>
  <c r="H102" i="3"/>
  <c r="J102" i="3"/>
  <c r="L102" i="3"/>
  <c r="N102" i="3"/>
  <c r="P102" i="3"/>
  <c r="R102" i="3"/>
  <c r="T102" i="3"/>
  <c r="V102" i="3"/>
  <c r="X102" i="3"/>
  <c r="Z102" i="3"/>
  <c r="AB102" i="3"/>
  <c r="AD102" i="3"/>
  <c r="AF102" i="3"/>
  <c r="AH102" i="3"/>
  <c r="AL102" i="3"/>
  <c r="AN102" i="3"/>
  <c r="AP102" i="3"/>
  <c r="AR102" i="3"/>
  <c r="AT28" i="3"/>
  <c r="AT31" i="3" s="1"/>
  <c r="AT42" i="3" s="1"/>
  <c r="AT43" i="3"/>
  <c r="AT54" i="3" s="1"/>
  <c r="C102" i="3"/>
  <c r="E102" i="3"/>
  <c r="G102" i="3"/>
  <c r="I102" i="3"/>
  <c r="K102" i="3"/>
  <c r="M102" i="3"/>
  <c r="O102" i="3"/>
  <c r="Q102" i="3"/>
  <c r="S102" i="3"/>
  <c r="U102" i="3"/>
  <c r="W102" i="3"/>
  <c r="Y102" i="3"/>
  <c r="AA102" i="3"/>
  <c r="AC102" i="3"/>
  <c r="AE102" i="3"/>
  <c r="AG102" i="3"/>
  <c r="AI102" i="3"/>
  <c r="AK102" i="3"/>
  <c r="AM102" i="3"/>
  <c r="AO102" i="3"/>
  <c r="AQ102" i="3"/>
  <c r="AT55" i="3"/>
  <c r="AT59" i="3" s="1"/>
  <c r="AT63" i="3" s="1"/>
  <c r="AS73" i="3"/>
  <c r="AS99" i="3" s="1"/>
  <c r="AS101" i="3"/>
  <c r="I34" i="2"/>
  <c r="K34" i="2"/>
  <c r="J34" i="2"/>
  <c r="H34" i="2"/>
  <c r="I33" i="2"/>
  <c r="K33" i="2"/>
  <c r="J33" i="2"/>
  <c r="H33" i="2"/>
  <c r="AS102" i="3" l="1"/>
  <c r="AT102" i="3"/>
  <c r="G33" i="2"/>
  <c r="G34" i="2"/>
  <c r="G23" i="2" l="1"/>
  <c r="G22" i="2" l="1"/>
  <c r="J36" i="2" l="1"/>
  <c r="I36" i="2"/>
  <c r="K36" i="2"/>
  <c r="H35" i="2"/>
  <c r="J38" i="2"/>
  <c r="H36" i="2"/>
  <c r="G36" i="2" l="1"/>
  <c r="H31" i="2"/>
  <c r="G25" i="2"/>
  <c r="I38" i="2"/>
  <c r="H38" i="2"/>
  <c r="K38" i="2"/>
  <c r="K35" i="2"/>
  <c r="I35" i="2"/>
  <c r="J35" i="2"/>
  <c r="G35" i="2" l="1"/>
  <c r="K31" i="2"/>
  <c r="J31" i="2"/>
  <c r="I31" i="2"/>
  <c r="G38" i="2"/>
  <c r="G27" i="2"/>
  <c r="G24" i="2"/>
  <c r="G20" i="2"/>
  <c r="G31" i="2" l="1"/>
  <c r="I32" i="2"/>
  <c r="H32" i="2"/>
  <c r="K32" i="2"/>
  <c r="J32" i="2"/>
  <c r="G21" i="2"/>
  <c r="G32" i="2" l="1"/>
  <c r="J39" i="2" l="1"/>
  <c r="J30" i="2" s="1"/>
  <c r="J19" i="2"/>
  <c r="I39" i="2"/>
  <c r="I30" i="2" s="1"/>
  <c r="I19" i="2"/>
  <c r="H39" i="2"/>
  <c r="G28" i="2"/>
  <c r="H19" i="2"/>
  <c r="K39" i="2"/>
  <c r="K30" i="2" s="1"/>
  <c r="K19" i="2"/>
  <c r="G19" i="2" l="1"/>
  <c r="G39" i="2"/>
  <c r="H30" i="2"/>
  <c r="G30" i="2" s="1"/>
</calcChain>
</file>

<file path=xl/sharedStrings.xml><?xml version="1.0" encoding="utf-8"?>
<sst xmlns="http://schemas.openxmlformats.org/spreadsheetml/2006/main" count="338" uniqueCount="193">
  <si>
    <t>№ п/п</t>
  </si>
  <si>
    <t>ГБУЗ "Баргузинская ЦРБ"</t>
  </si>
  <si>
    <t>ГБУЗ "Баунтовская ЦРБ"</t>
  </si>
  <si>
    <t>ГБУЗ  "Бичурская ЦРБ"</t>
  </si>
  <si>
    <t>ГАУЗ "Гусиноозерская ЦРБ"</t>
  </si>
  <si>
    <t>ГБУЗ "Еравнинская ЦРБ"</t>
  </si>
  <si>
    <t>ГАУЗ "Заиграевская ЦРБ"</t>
  </si>
  <si>
    <t>ГБУЗ "Закаменская ЦРБ"</t>
  </si>
  <si>
    <t>ГАУЗ "Иволгинская ЦРБ"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</si>
  <si>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</si>
  <si>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</si>
  <si>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</si>
  <si>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</si>
  <si>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</si>
  <si>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</si>
  <si>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</si>
  <si>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</si>
  <si>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</si>
  <si>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 ЦРБ"</t>
  </si>
  <si>
    <t>ГБУЗ "Тарбагатайская ЦРБ"</t>
  </si>
  <si>
    <t>ГБУЗ "Тункинская ЦРБ"</t>
  </si>
  <si>
    <t>ГБУЗ "Хоринская ЦРБ"</t>
  </si>
  <si>
    <t>Итого  ЦРБ</t>
  </si>
  <si>
    <t>ГАУЗ  «ДСП»</t>
  </si>
  <si>
    <t>ГАУЗ  «СП №1»</t>
  </si>
  <si>
    <t>ГБУЗ «ГП № 1»</t>
  </si>
  <si>
    <t>ГАУЗ «ГП № 2»</t>
  </si>
  <si>
    <t>ГБУЗ «ГП № 3»</t>
  </si>
  <si>
    <t>ГАУЗ «ГП № 6»</t>
  </si>
  <si>
    <t>ГБУЗ «ГБ № 5»</t>
  </si>
  <si>
    <t>ГАУЗ «ГПЦ г. У-У»</t>
  </si>
  <si>
    <t>ГАУЗ "ДКБСЦМР "</t>
  </si>
  <si>
    <t>ГБУЗ "ССМП"</t>
  </si>
  <si>
    <t>ГБУЗ "РЦМП МЗ РБ им В.Р.Бояновой"</t>
  </si>
  <si>
    <t>АУЗ "РСП"</t>
  </si>
  <si>
    <t>ГАУЗ "РКБ им.Н.А.Семашко"</t>
  </si>
  <si>
    <t>ГАУЗ "ДРКБ" МЗ РБ</t>
  </si>
  <si>
    <t>ГАУЗ "РК БСМП им В.В.Ангапова"</t>
  </si>
  <si>
    <t>ГАУЗ "РКВД"</t>
  </si>
  <si>
    <t>ГБУЗ «РКИБ»</t>
  </si>
  <si>
    <t>ГБУЗ БРКОД</t>
  </si>
  <si>
    <t>ГАУЗ «РПЦ  МЗ РБ"</t>
  </si>
  <si>
    <t>Итого республиканские МО</t>
  </si>
  <si>
    <t>Итого РЖД</t>
  </si>
  <si>
    <t>АУ РБ «РКГВВ»</t>
  </si>
  <si>
    <t>ФКУЗ МСЧ-3 ФСИН</t>
  </si>
  <si>
    <t>Итого ведомственные МО</t>
  </si>
  <si>
    <t>ООО "Белая жемчужина"</t>
  </si>
  <si>
    <t xml:space="preserve">ООО "Дентапроф"       </t>
  </si>
  <si>
    <t xml:space="preserve">ООО "МастерДент"       </t>
  </si>
  <si>
    <t>ООО "ОНИКС"</t>
  </si>
  <si>
    <t>ООО "ЮВАДЕНТ"</t>
  </si>
  <si>
    <t>ИП Хунгуреева Маина Анатольевна</t>
  </si>
  <si>
    <t>Всего частная стоматология</t>
  </si>
  <si>
    <t>ООО "БДЦ"  (УЗИ, гистол)</t>
  </si>
  <si>
    <t>ООО "ВИТА-Мед"</t>
  </si>
  <si>
    <t>ООО "ЛДЦ МИБС - УЛАН-УДЭ"</t>
  </si>
  <si>
    <t xml:space="preserve">ООО МЦ "Диамед"             </t>
  </si>
  <si>
    <t>ООО "КДЦ "РИТМ"</t>
  </si>
  <si>
    <t xml:space="preserve">ООО "Центр пластической хирургии и эндоскопии "РИТМ"   (АПО эндоскопия)                           </t>
  </si>
  <si>
    <t>ООО "Формула здоровья"</t>
  </si>
  <si>
    <t>ООО "Здоровье плюс" (стац)</t>
  </si>
  <si>
    <t xml:space="preserve">ООО МЦ "ДИАМЕД ПЛЮС"             </t>
  </si>
  <si>
    <t>ООО "ЗДОРОВЬЕ" (гем)</t>
  </si>
  <si>
    <t>ООО  "ФРЕЗЕНИУС НЕФРОКЕА"</t>
  </si>
  <si>
    <t>Всего  частные МО</t>
  </si>
  <si>
    <t xml:space="preserve">СКУП РБ "Байкалкурорт" </t>
  </si>
  <si>
    <t>Итого санкур</t>
  </si>
  <si>
    <t xml:space="preserve">Всего по республике </t>
  </si>
  <si>
    <t>сумма</t>
  </si>
  <si>
    <t>Стоматология</t>
  </si>
  <si>
    <t>УЕТ</t>
  </si>
  <si>
    <t>Диспансеризация</t>
  </si>
  <si>
    <t>вызов</t>
  </si>
  <si>
    <t>СОГАЗ</t>
  </si>
  <si>
    <t>обращение по заболеванию</t>
  </si>
  <si>
    <t xml:space="preserve">          Объемы медицинской помощи, установленные  по территориальной программе обязательного</t>
  </si>
  <si>
    <t xml:space="preserve"> Виды медицинской</t>
  </si>
  <si>
    <t xml:space="preserve">   N   </t>
  </si>
  <si>
    <t xml:space="preserve"> Единица  </t>
  </si>
  <si>
    <t>Территориальные нормативы объемов медицинской помощи на одно застрахованное лицо</t>
  </si>
  <si>
    <t xml:space="preserve"> Стоимость территориальной программы ОМС по источникам ее финансового обеспечения, руб.</t>
  </si>
  <si>
    <t xml:space="preserve">строки </t>
  </si>
  <si>
    <t xml:space="preserve">измерения </t>
  </si>
  <si>
    <t>Всего на год</t>
  </si>
  <si>
    <t>январь -</t>
  </si>
  <si>
    <t xml:space="preserve"> апрель</t>
  </si>
  <si>
    <t xml:space="preserve"> июль -</t>
  </si>
  <si>
    <t>октябрь -</t>
  </si>
  <si>
    <t xml:space="preserve">  март  </t>
  </si>
  <si>
    <t xml:space="preserve"> - июнь </t>
  </si>
  <si>
    <t>сентябрь</t>
  </si>
  <si>
    <t xml:space="preserve"> декабрь  </t>
  </si>
  <si>
    <t xml:space="preserve">        А         </t>
  </si>
  <si>
    <t xml:space="preserve">Медицинская   помощь в рамках   территориальной  программы ОМС:        </t>
  </si>
  <si>
    <t xml:space="preserve"> - скорая  медицинская   помощь (сумма строк 13 + 23 + 33)       </t>
  </si>
  <si>
    <t xml:space="preserve">2      </t>
  </si>
  <si>
    <t xml:space="preserve">вызов     </t>
  </si>
  <si>
    <t xml:space="preserve"> - в амбулаторных условиях         </t>
  </si>
  <si>
    <t>сумма строк</t>
  </si>
  <si>
    <t>14 + 24 + 34</t>
  </si>
  <si>
    <t>посещение с проф. и иными целями</t>
  </si>
  <si>
    <t>15 + 25 + 35</t>
  </si>
  <si>
    <t>посещение по неотлож. мед. помощи</t>
  </si>
  <si>
    <t>16 + 26 + 36</t>
  </si>
  <si>
    <t xml:space="preserve"> - в стационарных условиях (сумма  строк 17+27+37 ), в т.ч.:   </t>
  </si>
  <si>
    <t>случай госпитализации</t>
  </si>
  <si>
    <t xml:space="preserve">медицинская  реабилитация (в строке 7 - сумма строк 18 + 28+ 38; в строке 8 - сумма строк 19 + 29 + 39)        </t>
  </si>
  <si>
    <t>койко-день</t>
  </si>
  <si>
    <t>высокотехнологичная медицинская помощь (сумма строк 20 + 30 + 40)</t>
  </si>
  <si>
    <t xml:space="preserve"> - в условиях дневных  стационаров    (сумма строк 21 + 31 + 41)</t>
  </si>
  <si>
    <t>случай лечения</t>
  </si>
  <si>
    <t xml:space="preserve"> - паллиативная медицинская помощь (равно строке 42)</t>
  </si>
  <si>
    <t xml:space="preserve">1. Медицинская   помощь, предоставляемая  в рамках  базовой  программы ОМС:        </t>
  </si>
  <si>
    <t xml:space="preserve"> - скорая  медицинская   помощь  </t>
  </si>
  <si>
    <t xml:space="preserve"> - в стационарных условиях, в т.ч.:   </t>
  </si>
  <si>
    <t xml:space="preserve">медицинская  реабилитация   </t>
  </si>
  <si>
    <t xml:space="preserve">высокотехнологичная медицинская помощь </t>
  </si>
  <si>
    <t xml:space="preserve"> - в условиях дневных  стационаров  </t>
  </si>
  <si>
    <t xml:space="preserve">2. Дополнительные расходы на медицинскую   помощь, включаемые в тариф сверх базовой программы ОМС (расширение статей расходов):        </t>
  </si>
  <si>
    <t xml:space="preserve"> - скорая  медицинская   помощь      </t>
  </si>
  <si>
    <t xml:space="preserve">медицинская  реабилитация    </t>
  </si>
  <si>
    <t xml:space="preserve"> - в условиях дневных  стационаров   </t>
  </si>
  <si>
    <t xml:space="preserve">3. Медицинская   помощь по видам и заболеваниям сверх базовой программы ОМС: </t>
  </si>
  <si>
    <t xml:space="preserve"> - паллиативная медицинская помощь </t>
  </si>
  <si>
    <t>--------------------------------</t>
  </si>
  <si>
    <t>Всего стационар</t>
  </si>
  <si>
    <t>Приемный покой</t>
  </si>
  <si>
    <t>Травмпункт, коронарография</t>
  </si>
  <si>
    <t>Подготовка к ЭКО, гемодиализ</t>
  </si>
  <si>
    <t>зак.сл</t>
  </si>
  <si>
    <t>процедуры</t>
  </si>
  <si>
    <t>ГБУЗ «РКПТД» им.Г.Д. Дугаровой</t>
  </si>
  <si>
    <t>ГАУЗ "РКЛРЦ "Ц ВМ"</t>
  </si>
  <si>
    <t>НУЗ «Отд. б-ца на ст.СБк  ОАО РЖД»</t>
  </si>
  <si>
    <t>НУЗ «Отд. кл. б-ца на ст.УУ ОАО РЖД»</t>
  </si>
  <si>
    <t>НУЗ «Уз. п-ка на ст.Наушки ОАО РЖД»</t>
  </si>
  <si>
    <t>НУЗ «Уз. п-ка на ст.Таксимо ОАО РЖД »</t>
  </si>
  <si>
    <t>ФГКУ«437 ВГ» МО РФ</t>
  </si>
  <si>
    <t>ООО "СЦ "Жемчужина</t>
  </si>
  <si>
    <t>ООО  "Здоровье"</t>
  </si>
  <si>
    <t xml:space="preserve"> ООО "ЦОП-1 "РИТМ"  (АПО - ФД, неврология) </t>
  </si>
  <si>
    <t xml:space="preserve"> ООО "Ультрамед"</t>
  </si>
  <si>
    <t xml:space="preserve">ООО "Центр амбулаторной хирургии "Де-Нова"                </t>
  </si>
  <si>
    <t>ООО "Поликлиника врачей общей практики"</t>
  </si>
  <si>
    <t xml:space="preserve">Приложение N 2
к договору №
о финансовом обеспечении
обязательного медицинского
страхования, утвержденному
приказом Министерства
здравоохранения и социального
развития Российской Федерации
от 9 сентября 2011 г. N 1030н
</t>
  </si>
  <si>
    <t>медицинского страхования на 2018 год &lt;*&gt;</t>
  </si>
  <si>
    <t>Согласованные объемы АПП</t>
  </si>
  <si>
    <t>Наименование МО</t>
  </si>
  <si>
    <t xml:space="preserve"> в т.ч. ВМП</t>
  </si>
  <si>
    <t>в т.ч. Стационар (гемодиализ)</t>
  </si>
  <si>
    <t>Всего дневной стационар</t>
  </si>
  <si>
    <t>в т.ч. Дневной стационар (гемодиализ)</t>
  </si>
  <si>
    <t>в т.ч. Дневной стационар - согласованные объемы КСГ: 5 ("ЭКО"), 43 ("Лекарственная терапия у пациентов, получающих диализ")</t>
  </si>
  <si>
    <t>в т.ч. Дневной стационар - согласованные объемы КСГ: 14-16 (профиль "Детская онкология"), 52-63 (профиль "Онкология")</t>
  </si>
  <si>
    <t xml:space="preserve">СМП </t>
  </si>
  <si>
    <t xml:space="preserve">АМБУЛАТОРНО-ПОЛИКЛИНИЧЕСКАЯ ПОМОЩЬ </t>
  </si>
  <si>
    <t>Всего АПП</t>
  </si>
  <si>
    <t>Итого</t>
  </si>
  <si>
    <t>Посещ.</t>
  </si>
  <si>
    <t>посещения с проф. целью</t>
  </si>
  <si>
    <t>обращения в связи с забол.</t>
  </si>
  <si>
    <t>посещения по неотл. форме</t>
  </si>
  <si>
    <t>ГАУЗ «СП №2»</t>
  </si>
  <si>
    <t>Итого стоматология г. Улан-Удэ</t>
  </si>
  <si>
    <t>ГБУЗ «СПДР «Аистенок»</t>
  </si>
  <si>
    <t>ГБУЗ «ГБ №4»</t>
  </si>
  <si>
    <t>Всего МО г. Улан-Удэ</t>
  </si>
  <si>
    <t>ООО "Одонт"</t>
  </si>
  <si>
    <t>ООО "СЦ "Зубной плюс"</t>
  </si>
  <si>
    <t>ООО "МРТ-РИТМ"</t>
  </si>
  <si>
    <t>ООО "НикМед"</t>
  </si>
  <si>
    <t>ООО "Дистанционная медицина"</t>
  </si>
  <si>
    <t>ООО "Нефро-Диал"</t>
  </si>
  <si>
    <t>ООО "Диалайф"</t>
  </si>
  <si>
    <t>ООО МЦ "Сонар"</t>
  </si>
  <si>
    <t>ООО "Тамир"</t>
  </si>
  <si>
    <t>ИП Доржиев Ч.С.</t>
  </si>
  <si>
    <t>ООО "Удачный выбор"</t>
  </si>
  <si>
    <t>Объемы на 2018 год</t>
  </si>
  <si>
    <t xml:space="preserve"> (наименование страховой медицинской организации)</t>
  </si>
  <si>
    <t>Итого Неотложная помощь, МК</t>
  </si>
  <si>
    <t>в т. ч. тромболизис</t>
  </si>
  <si>
    <t>АО "Страховая компания СОГАЗ-МЕД"</t>
  </si>
  <si>
    <t>в т.ч. мед. реабилитация</t>
  </si>
  <si>
    <t>*</t>
  </si>
  <si>
    <t xml:space="preserve">&lt;*&gt; Заполняется на основании решения Комиссии по разработке территориальной программы обязательного медицинского страхования в Республике Бурятия от 23.01.2019 г.
</t>
  </si>
  <si>
    <t>в т.ч. Стационар - согласованные объемы КСГ: 107-109 (профиль "Неонатология"), 324 ("Экстракорпоральная мембранная оксигенация"), 325-342 (профиль "Медицинская реабилитация")</t>
  </si>
  <si>
    <t>в т.ч. Дневной стационар - согласованные объемы КСГ:  22-26 (профиль "Инфекционные болезни"), 74-75 (профиль "Офтальмология"), 83 (профиль "Стоматология детская"), 123-134 (профиль "Медицинская реабилитация")</t>
  </si>
  <si>
    <t>Сурдоцентр, антирабический кабинет,  дистанционное наблюдение, центры здоровья</t>
  </si>
  <si>
    <t/>
  </si>
  <si>
    <r>
      <t>163</t>
    </r>
    <r>
      <rPr>
        <sz val="8"/>
        <rFont val="Calibri"/>
        <family val="2"/>
        <charset val="204"/>
      </rPr>
      <t>*</t>
    </r>
  </si>
  <si>
    <r>
      <t>21570258,54</t>
    </r>
    <r>
      <rPr>
        <sz val="8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</si>
</sst>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#,##0.00_ ;[Red]\-#,##0.00\ "/>
    <numFmt numFmtId="166" formatCode="#,##0.0"/>
    <numFmt numFmtId="167" formatCode="#,##0.00000"/>
    <numFmt numFmtId="168" formatCode="#,##0.000"/>
    <numFmt numFmtId="169" formatCode="#,##0.0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ourier New"/>
      <family val="3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8" fillId="0" borderId="0"/>
    <xf numFmtId="0" fontId="7" fillId="0" borderId="0"/>
  </cellStyleXfs>
  <cellXfs count="183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4" fontId="10" fillId="0" borderId="0" xfId="0" applyNumberFormat="1" applyFont="1"/>
    <xf numFmtId="4" fontId="9" fillId="0" borderId="0" xfId="0" applyNumberFormat="1" applyFont="1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3" fontId="13" fillId="5" borderId="1" xfId="0" applyNumberFormat="1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166" fontId="13" fillId="5" borderId="1" xfId="0" applyNumberFormat="1" applyFont="1" applyFill="1" applyBorder="1" applyAlignment="1">
      <alignment vertical="top" wrapText="1"/>
    </xf>
    <xf numFmtId="4" fontId="13" fillId="5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167" fontId="13" fillId="5" borderId="1" xfId="0" applyNumberFormat="1" applyFont="1" applyFill="1" applyBorder="1" applyAlignment="1">
      <alignment vertical="top" wrapText="1"/>
    </xf>
    <xf numFmtId="168" fontId="13" fillId="5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168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168" fontId="13" fillId="0" borderId="15" xfId="0" applyNumberFormat="1" applyFont="1" applyBorder="1" applyAlignment="1">
      <alignment vertical="top" wrapText="1"/>
    </xf>
    <xf numFmtId="4" fontId="13" fillId="0" borderId="1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68" fontId="13" fillId="0" borderId="14" xfId="0" applyNumberFormat="1" applyFont="1" applyBorder="1" applyAlignment="1">
      <alignment vertical="top" wrapText="1"/>
    </xf>
    <xf numFmtId="4" fontId="13" fillId="0" borderId="14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0" fontId="10" fillId="0" borderId="1" xfId="0" applyFont="1" applyBorder="1"/>
    <xf numFmtId="0" fontId="14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169" fontId="11" fillId="0" borderId="0" xfId="0" applyNumberFormat="1" applyFont="1" applyBorder="1" applyAlignment="1">
      <alignment vertic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0" fontId="2" fillId="0" borderId="1" xfId="3" applyFont="1" applyFill="1" applyBorder="1" applyAlignment="1">
      <alignment horizontal="left" vertical="center" wrapText="1"/>
    </xf>
    <xf numFmtId="3" fontId="2" fillId="0" borderId="1" xfId="2" applyNumberFormat="1" applyFont="1" applyBorder="1"/>
    <xf numFmtId="3" fontId="2" fillId="0" borderId="1" xfId="0" applyNumberFormat="1" applyFont="1" applyBorder="1"/>
    <xf numFmtId="3" fontId="2" fillId="5" borderId="1" xfId="0" applyNumberFormat="1" applyFont="1" applyFill="1" applyBorder="1"/>
    <xf numFmtId="3" fontId="2" fillId="5" borderId="1" xfId="2" applyNumberFormat="1" applyFont="1" applyFill="1" applyBorder="1"/>
    <xf numFmtId="3" fontId="2" fillId="5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/>
    <xf numFmtId="165" fontId="4" fillId="2" borderId="1" xfId="3" applyNumberFormat="1" applyFont="1" applyFill="1" applyBorder="1" applyProtection="1"/>
    <xf numFmtId="164" fontId="3" fillId="2" borderId="1" xfId="0" applyNumberFormat="1" applyFont="1" applyFill="1" applyBorder="1"/>
    <xf numFmtId="4" fontId="3" fillId="2" borderId="1" xfId="0" applyNumberFormat="1" applyFont="1" applyFill="1" applyBorder="1"/>
    <xf numFmtId="164" fontId="2" fillId="0" borderId="1" xfId="0" applyNumberFormat="1" applyFont="1" applyBorder="1"/>
    <xf numFmtId="3" fontId="2" fillId="5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165" fontId="16" fillId="0" borderId="1" xfId="3" applyNumberFormat="1" applyFont="1" applyFill="1" applyBorder="1" applyProtection="1"/>
    <xf numFmtId="164" fontId="5" fillId="0" borderId="1" xfId="0" applyNumberFormat="1" applyFont="1" applyFill="1" applyBorder="1"/>
    <xf numFmtId="164" fontId="5" fillId="5" borderId="1" xfId="0" applyNumberFormat="1" applyFont="1" applyFill="1" applyBorder="1"/>
    <xf numFmtId="4" fontId="5" fillId="5" borderId="1" xfId="0" applyNumberFormat="1" applyFont="1" applyFill="1" applyBorder="1"/>
    <xf numFmtId="0" fontId="2" fillId="5" borderId="1" xfId="3" applyFont="1" applyFill="1" applyBorder="1" applyAlignment="1">
      <alignment horizontal="left" vertical="center" wrapText="1"/>
    </xf>
    <xf numFmtId="9" fontId="2" fillId="0" borderId="1" xfId="2" applyFont="1" applyBorder="1"/>
    <xf numFmtId="0" fontId="4" fillId="2" borderId="1" xfId="3" applyFont="1" applyFill="1" applyBorder="1" applyAlignment="1">
      <alignment vertical="center" wrapText="1"/>
    </xf>
    <xf numFmtId="164" fontId="3" fillId="2" borderId="3" xfId="0" applyNumberFormat="1" applyFont="1" applyFill="1" applyBorder="1"/>
    <xf numFmtId="4" fontId="3" fillId="2" borderId="3" xfId="0" applyNumberFormat="1" applyFont="1" applyFill="1" applyBorder="1"/>
    <xf numFmtId="0" fontId="2" fillId="0" borderId="5" xfId="3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4" fillId="2" borderId="1" xfId="4" applyFont="1" applyFill="1" applyBorder="1" applyAlignment="1" applyProtection="1">
      <alignment vertical="center"/>
      <protection hidden="1"/>
    </xf>
    <xf numFmtId="0" fontId="6" fillId="0" borderId="5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/>
    </xf>
    <xf numFmtId="3" fontId="16" fillId="0" borderId="1" xfId="3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/>
    <xf numFmtId="4" fontId="5" fillId="0" borderId="1" xfId="0" applyNumberFormat="1" applyFont="1" applyBorder="1"/>
    <xf numFmtId="0" fontId="2" fillId="0" borderId="4" xfId="3" applyNumberFormat="1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left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5" borderId="2" xfId="4" applyFont="1" applyFill="1" applyBorder="1" applyProtection="1">
      <protection hidden="1"/>
    </xf>
    <xf numFmtId="0" fontId="2" fillId="5" borderId="2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Protection="1">
      <protection hidden="1"/>
    </xf>
    <xf numFmtId="0" fontId="2" fillId="0" borderId="1" xfId="3" applyFont="1" applyFill="1" applyBorder="1" applyAlignment="1" applyProtection="1">
      <alignment vertical="center" wrapText="1"/>
    </xf>
    <xf numFmtId="3" fontId="5" fillId="0" borderId="1" xfId="0" applyNumberFormat="1" applyFont="1" applyBorder="1"/>
    <xf numFmtId="3" fontId="5" fillId="5" borderId="1" xfId="0" applyNumberFormat="1" applyFont="1" applyFill="1" applyBorder="1"/>
    <xf numFmtId="164" fontId="5" fillId="0" borderId="1" xfId="1" applyNumberFormat="1" applyFont="1" applyBorder="1"/>
    <xf numFmtId="3" fontId="5" fillId="0" borderId="1" xfId="1" applyNumberFormat="1" applyFont="1" applyBorder="1"/>
    <xf numFmtId="3" fontId="2" fillId="5" borderId="1" xfId="1" applyNumberFormat="1" applyFont="1" applyFill="1" applyBorder="1"/>
    <xf numFmtId="3" fontId="5" fillId="5" borderId="1" xfId="1" applyNumberFormat="1" applyFont="1" applyFill="1" applyBorder="1"/>
    <xf numFmtId="0" fontId="16" fillId="0" borderId="1" xfId="3" applyNumberFormat="1" applyFont="1" applyFill="1" applyBorder="1" applyAlignment="1">
      <alignment horizontal="left" vertical="center" wrapText="1"/>
    </xf>
    <xf numFmtId="4" fontId="5" fillId="0" borderId="1" xfId="1" applyNumberFormat="1" applyFont="1" applyBorder="1"/>
    <xf numFmtId="0" fontId="10" fillId="0" borderId="1" xfId="4" applyFont="1" applyFill="1" applyBorder="1" applyAlignment="1" applyProtection="1">
      <alignment wrapText="1"/>
      <protection hidden="1"/>
    </xf>
    <xf numFmtId="0" fontId="10" fillId="5" borderId="1" xfId="4" applyFont="1" applyFill="1" applyBorder="1" applyAlignment="1" applyProtection="1">
      <alignment wrapText="1"/>
      <protection hidden="1"/>
    </xf>
    <xf numFmtId="164" fontId="3" fillId="5" borderId="1" xfId="0" applyNumberFormat="1" applyFont="1" applyFill="1" applyBorder="1"/>
    <xf numFmtId="3" fontId="3" fillId="5" borderId="1" xfId="0" applyNumberFormat="1" applyFont="1" applyFill="1" applyBorder="1"/>
    <xf numFmtId="0" fontId="2" fillId="5" borderId="1" xfId="3" applyNumberFormat="1" applyFont="1" applyFill="1" applyBorder="1" applyAlignment="1">
      <alignment horizontal="left" vertical="center" wrapText="1"/>
    </xf>
    <xf numFmtId="3" fontId="3" fillId="5" borderId="1" xfId="1" applyNumberFormat="1" applyFont="1" applyFill="1" applyBorder="1"/>
    <xf numFmtId="0" fontId="2" fillId="5" borderId="1" xfId="3" applyFont="1" applyFill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3" fontId="3" fillId="2" borderId="1" xfId="0" applyNumberFormat="1" applyFont="1" applyFill="1" applyBorder="1"/>
    <xf numFmtId="0" fontId="10" fillId="0" borderId="1" xfId="0" applyFont="1" applyBorder="1" applyAlignment="1">
      <alignment horizontal="right"/>
    </xf>
    <xf numFmtId="0" fontId="10" fillId="0" borderId="1" xfId="4" applyFont="1" applyFill="1" applyBorder="1" applyProtection="1">
      <protection hidden="1"/>
    </xf>
    <xf numFmtId="3" fontId="14" fillId="0" borderId="1" xfId="0" applyNumberFormat="1" applyFont="1" applyFill="1" applyBorder="1"/>
    <xf numFmtId="0" fontId="4" fillId="4" borderId="1" xfId="4" applyFont="1" applyFill="1" applyBorder="1" applyProtection="1">
      <protection hidden="1"/>
    </xf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4" fontId="3" fillId="3" borderId="1" xfId="0" applyNumberFormat="1" applyFont="1" applyFill="1" applyBorder="1"/>
    <xf numFmtId="0" fontId="7" fillId="0" borderId="0" xfId="0" applyFont="1"/>
    <xf numFmtId="165" fontId="7" fillId="0" borderId="0" xfId="0" applyNumberFormat="1" applyFont="1"/>
    <xf numFmtId="169" fontId="11" fillId="0" borderId="22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horizontal="left" vertical="center"/>
    </xf>
    <xf numFmtId="164" fontId="19" fillId="0" borderId="0" xfId="0" applyNumberFormat="1" applyFont="1" applyBorder="1"/>
    <xf numFmtId="0" fontId="19" fillId="0" borderId="0" xfId="0" applyFont="1"/>
    <xf numFmtId="4" fontId="19" fillId="0" borderId="0" xfId="0" applyNumberFormat="1" applyFont="1"/>
    <xf numFmtId="0" fontId="19" fillId="5" borderId="1" xfId="0" applyFont="1" applyFill="1" applyBorder="1"/>
    <xf numFmtId="3" fontId="19" fillId="5" borderId="0" xfId="0" applyNumberFormat="1" applyFont="1" applyFill="1"/>
    <xf numFmtId="3" fontId="19" fillId="0" borderId="0" xfId="0" applyNumberFormat="1" applyFont="1"/>
    <xf numFmtId="165" fontId="19" fillId="0" borderId="0" xfId="0" applyNumberFormat="1" applyFont="1"/>
    <xf numFmtId="164" fontId="19" fillId="0" borderId="0" xfId="0" applyNumberFormat="1" applyFont="1"/>
    <xf numFmtId="9" fontId="19" fillId="0" borderId="0" xfId="2" applyFont="1"/>
    <xf numFmtId="165" fontId="20" fillId="0" borderId="0" xfId="0" applyNumberFormat="1" applyFont="1"/>
    <xf numFmtId="0" fontId="21" fillId="5" borderId="0" xfId="1" applyFont="1" applyFill="1" applyBorder="1"/>
    <xf numFmtId="0" fontId="22" fillId="5" borderId="0" xfId="1" applyFont="1" applyFill="1" applyBorder="1"/>
    <xf numFmtId="164" fontId="23" fillId="5" borderId="0" xfId="1" applyNumberFormat="1" applyFont="1" applyFill="1" applyBorder="1"/>
    <xf numFmtId="164" fontId="2" fillId="5" borderId="0" xfId="0" applyNumberFormat="1" applyFont="1" applyFill="1" applyBorder="1"/>
    <xf numFmtId="0" fontId="0" fillId="5" borderId="0" xfId="0" applyFill="1"/>
    <xf numFmtId="164" fontId="4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" fontId="25" fillId="0" borderId="0" xfId="0" applyNumberFormat="1" applyFont="1"/>
    <xf numFmtId="0" fontId="26" fillId="0" borderId="0" xfId="0" applyFont="1" applyAlignment="1">
      <alignment horizontal="right"/>
    </xf>
    <xf numFmtId="0" fontId="19" fillId="5" borderId="0" xfId="0" applyFont="1" applyFill="1"/>
    <xf numFmtId="3" fontId="2" fillId="0" borderId="1" xfId="2" applyNumberFormat="1" applyFont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center" vertical="center" wrapText="1"/>
    </xf>
    <xf numFmtId="164" fontId="17" fillId="5" borderId="3" xfId="0" applyNumberFormat="1" applyFont="1" applyFill="1" applyBorder="1" applyAlignment="1">
      <alignment horizontal="center" vertical="center" wrapText="1"/>
    </xf>
    <xf numFmtId="3" fontId="24" fillId="5" borderId="1" xfId="1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Лист1" xfId="1"/>
    <cellStyle name="Обычный_Лист1 2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13" zoomScaleNormal="100" workbookViewId="0">
      <selection activeCell="J30" sqref="J30"/>
    </sheetView>
  </sheetViews>
  <sheetFormatPr defaultColWidth="9.140625" defaultRowHeight="11.25" x14ac:dyDescent="0.2"/>
  <cols>
    <col min="1" max="1" width="14.7109375" style="3" customWidth="1"/>
    <col min="2" max="2" width="9.42578125" style="3" customWidth="1"/>
    <col min="3" max="3" width="12.7109375" style="3" customWidth="1"/>
    <col min="4" max="4" width="8" style="3" customWidth="1"/>
    <col min="5" max="5" width="15.7109375" style="3" customWidth="1"/>
    <col min="6" max="6" width="10.7109375" style="4" customWidth="1"/>
    <col min="7" max="7" width="20.5703125" style="5" customWidth="1"/>
    <col min="8" max="8" width="17.28515625" style="5" customWidth="1"/>
    <col min="9" max="9" width="17.140625" style="5" customWidth="1"/>
    <col min="10" max="10" width="16.85546875" style="5" customWidth="1"/>
    <col min="11" max="11" width="16.7109375" style="5" customWidth="1"/>
    <col min="12" max="12" width="13.140625" style="3" bestFit="1" customWidth="1"/>
    <col min="13" max="13" width="10.85546875" style="3" bestFit="1" customWidth="1"/>
    <col min="14" max="15" width="11.85546875" style="3" bestFit="1" customWidth="1"/>
    <col min="16" max="16" width="9.140625" style="3"/>
    <col min="17" max="17" width="12.28515625" style="3" customWidth="1"/>
    <col min="18" max="256" width="9.140625" style="3"/>
    <col min="257" max="257" width="14.7109375" style="3" customWidth="1"/>
    <col min="258" max="258" width="9.42578125" style="3" customWidth="1"/>
    <col min="259" max="259" width="12.7109375" style="3" customWidth="1"/>
    <col min="260" max="260" width="8" style="3" customWidth="1"/>
    <col min="261" max="261" width="15.7109375" style="3" customWidth="1"/>
    <col min="262" max="262" width="10.7109375" style="3" customWidth="1"/>
    <col min="263" max="263" width="20.5703125" style="3" customWidth="1"/>
    <col min="264" max="264" width="17.28515625" style="3" customWidth="1"/>
    <col min="265" max="265" width="17.140625" style="3" customWidth="1"/>
    <col min="266" max="266" width="16.85546875" style="3" customWidth="1"/>
    <col min="267" max="267" width="16.7109375" style="3" customWidth="1"/>
    <col min="268" max="268" width="13.140625" style="3" bestFit="1" customWidth="1"/>
    <col min="269" max="269" width="10.85546875" style="3" bestFit="1" customWidth="1"/>
    <col min="270" max="270" width="9.140625" style="3"/>
    <col min="271" max="271" width="10" style="3" bestFit="1" customWidth="1"/>
    <col min="272" max="512" width="9.140625" style="3"/>
    <col min="513" max="513" width="14.7109375" style="3" customWidth="1"/>
    <col min="514" max="514" width="9.42578125" style="3" customWidth="1"/>
    <col min="515" max="515" width="12.7109375" style="3" customWidth="1"/>
    <col min="516" max="516" width="8" style="3" customWidth="1"/>
    <col min="517" max="517" width="15.7109375" style="3" customWidth="1"/>
    <col min="518" max="518" width="10.7109375" style="3" customWidth="1"/>
    <col min="519" max="519" width="20.5703125" style="3" customWidth="1"/>
    <col min="520" max="520" width="17.28515625" style="3" customWidth="1"/>
    <col min="521" max="521" width="17.140625" style="3" customWidth="1"/>
    <col min="522" max="522" width="16.85546875" style="3" customWidth="1"/>
    <col min="523" max="523" width="16.7109375" style="3" customWidth="1"/>
    <col min="524" max="524" width="13.140625" style="3" bestFit="1" customWidth="1"/>
    <col min="525" max="525" width="10.85546875" style="3" bestFit="1" customWidth="1"/>
    <col min="526" max="526" width="9.140625" style="3"/>
    <col min="527" max="527" width="10" style="3" bestFit="1" customWidth="1"/>
    <col min="528" max="768" width="9.140625" style="3"/>
    <col min="769" max="769" width="14.7109375" style="3" customWidth="1"/>
    <col min="770" max="770" width="9.42578125" style="3" customWidth="1"/>
    <col min="771" max="771" width="12.7109375" style="3" customWidth="1"/>
    <col min="772" max="772" width="8" style="3" customWidth="1"/>
    <col min="773" max="773" width="15.7109375" style="3" customWidth="1"/>
    <col min="774" max="774" width="10.7109375" style="3" customWidth="1"/>
    <col min="775" max="775" width="20.5703125" style="3" customWidth="1"/>
    <col min="776" max="776" width="17.28515625" style="3" customWidth="1"/>
    <col min="777" max="777" width="17.140625" style="3" customWidth="1"/>
    <col min="778" max="778" width="16.85546875" style="3" customWidth="1"/>
    <col min="779" max="779" width="16.7109375" style="3" customWidth="1"/>
    <col min="780" max="780" width="13.140625" style="3" bestFit="1" customWidth="1"/>
    <col min="781" max="781" width="10.85546875" style="3" bestFit="1" customWidth="1"/>
    <col min="782" max="782" width="9.140625" style="3"/>
    <col min="783" max="783" width="10" style="3" bestFit="1" customWidth="1"/>
    <col min="784" max="1024" width="9.140625" style="3"/>
    <col min="1025" max="1025" width="14.7109375" style="3" customWidth="1"/>
    <col min="1026" max="1026" width="9.42578125" style="3" customWidth="1"/>
    <col min="1027" max="1027" width="12.7109375" style="3" customWidth="1"/>
    <col min="1028" max="1028" width="8" style="3" customWidth="1"/>
    <col min="1029" max="1029" width="15.7109375" style="3" customWidth="1"/>
    <col min="1030" max="1030" width="10.7109375" style="3" customWidth="1"/>
    <col min="1031" max="1031" width="20.5703125" style="3" customWidth="1"/>
    <col min="1032" max="1032" width="17.28515625" style="3" customWidth="1"/>
    <col min="1033" max="1033" width="17.140625" style="3" customWidth="1"/>
    <col min="1034" max="1034" width="16.85546875" style="3" customWidth="1"/>
    <col min="1035" max="1035" width="16.7109375" style="3" customWidth="1"/>
    <col min="1036" max="1036" width="13.140625" style="3" bestFit="1" customWidth="1"/>
    <col min="1037" max="1037" width="10.85546875" style="3" bestFit="1" customWidth="1"/>
    <col min="1038" max="1038" width="9.140625" style="3"/>
    <col min="1039" max="1039" width="10" style="3" bestFit="1" customWidth="1"/>
    <col min="1040" max="1280" width="9.140625" style="3"/>
    <col min="1281" max="1281" width="14.7109375" style="3" customWidth="1"/>
    <col min="1282" max="1282" width="9.42578125" style="3" customWidth="1"/>
    <col min="1283" max="1283" width="12.7109375" style="3" customWidth="1"/>
    <col min="1284" max="1284" width="8" style="3" customWidth="1"/>
    <col min="1285" max="1285" width="15.7109375" style="3" customWidth="1"/>
    <col min="1286" max="1286" width="10.7109375" style="3" customWidth="1"/>
    <col min="1287" max="1287" width="20.5703125" style="3" customWidth="1"/>
    <col min="1288" max="1288" width="17.28515625" style="3" customWidth="1"/>
    <col min="1289" max="1289" width="17.140625" style="3" customWidth="1"/>
    <col min="1290" max="1290" width="16.85546875" style="3" customWidth="1"/>
    <col min="1291" max="1291" width="16.7109375" style="3" customWidth="1"/>
    <col min="1292" max="1292" width="13.140625" style="3" bestFit="1" customWidth="1"/>
    <col min="1293" max="1293" width="10.85546875" style="3" bestFit="1" customWidth="1"/>
    <col min="1294" max="1294" width="9.140625" style="3"/>
    <col min="1295" max="1295" width="10" style="3" bestFit="1" customWidth="1"/>
    <col min="1296" max="1536" width="9.140625" style="3"/>
    <col min="1537" max="1537" width="14.7109375" style="3" customWidth="1"/>
    <col min="1538" max="1538" width="9.42578125" style="3" customWidth="1"/>
    <col min="1539" max="1539" width="12.7109375" style="3" customWidth="1"/>
    <col min="1540" max="1540" width="8" style="3" customWidth="1"/>
    <col min="1541" max="1541" width="15.7109375" style="3" customWidth="1"/>
    <col min="1542" max="1542" width="10.7109375" style="3" customWidth="1"/>
    <col min="1543" max="1543" width="20.5703125" style="3" customWidth="1"/>
    <col min="1544" max="1544" width="17.28515625" style="3" customWidth="1"/>
    <col min="1545" max="1545" width="17.140625" style="3" customWidth="1"/>
    <col min="1546" max="1546" width="16.85546875" style="3" customWidth="1"/>
    <col min="1547" max="1547" width="16.7109375" style="3" customWidth="1"/>
    <col min="1548" max="1548" width="13.140625" style="3" bestFit="1" customWidth="1"/>
    <col min="1549" max="1549" width="10.85546875" style="3" bestFit="1" customWidth="1"/>
    <col min="1550" max="1550" width="9.140625" style="3"/>
    <col min="1551" max="1551" width="10" style="3" bestFit="1" customWidth="1"/>
    <col min="1552" max="1792" width="9.140625" style="3"/>
    <col min="1793" max="1793" width="14.7109375" style="3" customWidth="1"/>
    <col min="1794" max="1794" width="9.42578125" style="3" customWidth="1"/>
    <col min="1795" max="1795" width="12.7109375" style="3" customWidth="1"/>
    <col min="1796" max="1796" width="8" style="3" customWidth="1"/>
    <col min="1797" max="1797" width="15.7109375" style="3" customWidth="1"/>
    <col min="1798" max="1798" width="10.7109375" style="3" customWidth="1"/>
    <col min="1799" max="1799" width="20.5703125" style="3" customWidth="1"/>
    <col min="1800" max="1800" width="17.28515625" style="3" customWidth="1"/>
    <col min="1801" max="1801" width="17.140625" style="3" customWidth="1"/>
    <col min="1802" max="1802" width="16.85546875" style="3" customWidth="1"/>
    <col min="1803" max="1803" width="16.7109375" style="3" customWidth="1"/>
    <col min="1804" max="1804" width="13.140625" style="3" bestFit="1" customWidth="1"/>
    <col min="1805" max="1805" width="10.85546875" style="3" bestFit="1" customWidth="1"/>
    <col min="1806" max="1806" width="9.140625" style="3"/>
    <col min="1807" max="1807" width="10" style="3" bestFit="1" customWidth="1"/>
    <col min="1808" max="2048" width="9.140625" style="3"/>
    <col min="2049" max="2049" width="14.7109375" style="3" customWidth="1"/>
    <col min="2050" max="2050" width="9.42578125" style="3" customWidth="1"/>
    <col min="2051" max="2051" width="12.7109375" style="3" customWidth="1"/>
    <col min="2052" max="2052" width="8" style="3" customWidth="1"/>
    <col min="2053" max="2053" width="15.7109375" style="3" customWidth="1"/>
    <col min="2054" max="2054" width="10.7109375" style="3" customWidth="1"/>
    <col min="2055" max="2055" width="20.5703125" style="3" customWidth="1"/>
    <col min="2056" max="2056" width="17.28515625" style="3" customWidth="1"/>
    <col min="2057" max="2057" width="17.140625" style="3" customWidth="1"/>
    <col min="2058" max="2058" width="16.85546875" style="3" customWidth="1"/>
    <col min="2059" max="2059" width="16.7109375" style="3" customWidth="1"/>
    <col min="2060" max="2060" width="13.140625" style="3" bestFit="1" customWidth="1"/>
    <col min="2061" max="2061" width="10.85546875" style="3" bestFit="1" customWidth="1"/>
    <col min="2062" max="2062" width="9.140625" style="3"/>
    <col min="2063" max="2063" width="10" style="3" bestFit="1" customWidth="1"/>
    <col min="2064" max="2304" width="9.140625" style="3"/>
    <col min="2305" max="2305" width="14.7109375" style="3" customWidth="1"/>
    <col min="2306" max="2306" width="9.42578125" style="3" customWidth="1"/>
    <col min="2307" max="2307" width="12.7109375" style="3" customWidth="1"/>
    <col min="2308" max="2308" width="8" style="3" customWidth="1"/>
    <col min="2309" max="2309" width="15.7109375" style="3" customWidth="1"/>
    <col min="2310" max="2310" width="10.7109375" style="3" customWidth="1"/>
    <col min="2311" max="2311" width="20.5703125" style="3" customWidth="1"/>
    <col min="2312" max="2312" width="17.28515625" style="3" customWidth="1"/>
    <col min="2313" max="2313" width="17.140625" style="3" customWidth="1"/>
    <col min="2314" max="2314" width="16.85546875" style="3" customWidth="1"/>
    <col min="2315" max="2315" width="16.7109375" style="3" customWidth="1"/>
    <col min="2316" max="2316" width="13.140625" style="3" bestFit="1" customWidth="1"/>
    <col min="2317" max="2317" width="10.85546875" style="3" bestFit="1" customWidth="1"/>
    <col min="2318" max="2318" width="9.140625" style="3"/>
    <col min="2319" max="2319" width="10" style="3" bestFit="1" customWidth="1"/>
    <col min="2320" max="2560" width="9.140625" style="3"/>
    <col min="2561" max="2561" width="14.7109375" style="3" customWidth="1"/>
    <col min="2562" max="2562" width="9.42578125" style="3" customWidth="1"/>
    <col min="2563" max="2563" width="12.7109375" style="3" customWidth="1"/>
    <col min="2564" max="2564" width="8" style="3" customWidth="1"/>
    <col min="2565" max="2565" width="15.7109375" style="3" customWidth="1"/>
    <col min="2566" max="2566" width="10.7109375" style="3" customWidth="1"/>
    <col min="2567" max="2567" width="20.5703125" style="3" customWidth="1"/>
    <col min="2568" max="2568" width="17.28515625" style="3" customWidth="1"/>
    <col min="2569" max="2569" width="17.140625" style="3" customWidth="1"/>
    <col min="2570" max="2570" width="16.85546875" style="3" customWidth="1"/>
    <col min="2571" max="2571" width="16.7109375" style="3" customWidth="1"/>
    <col min="2572" max="2572" width="13.140625" style="3" bestFit="1" customWidth="1"/>
    <col min="2573" max="2573" width="10.85546875" style="3" bestFit="1" customWidth="1"/>
    <col min="2574" max="2574" width="9.140625" style="3"/>
    <col min="2575" max="2575" width="10" style="3" bestFit="1" customWidth="1"/>
    <col min="2576" max="2816" width="9.140625" style="3"/>
    <col min="2817" max="2817" width="14.7109375" style="3" customWidth="1"/>
    <col min="2818" max="2818" width="9.42578125" style="3" customWidth="1"/>
    <col min="2819" max="2819" width="12.7109375" style="3" customWidth="1"/>
    <col min="2820" max="2820" width="8" style="3" customWidth="1"/>
    <col min="2821" max="2821" width="15.7109375" style="3" customWidth="1"/>
    <col min="2822" max="2822" width="10.7109375" style="3" customWidth="1"/>
    <col min="2823" max="2823" width="20.5703125" style="3" customWidth="1"/>
    <col min="2824" max="2824" width="17.28515625" style="3" customWidth="1"/>
    <col min="2825" max="2825" width="17.140625" style="3" customWidth="1"/>
    <col min="2826" max="2826" width="16.85546875" style="3" customWidth="1"/>
    <col min="2827" max="2827" width="16.7109375" style="3" customWidth="1"/>
    <col min="2828" max="2828" width="13.140625" style="3" bestFit="1" customWidth="1"/>
    <col min="2829" max="2829" width="10.85546875" style="3" bestFit="1" customWidth="1"/>
    <col min="2830" max="2830" width="9.140625" style="3"/>
    <col min="2831" max="2831" width="10" style="3" bestFit="1" customWidth="1"/>
    <col min="2832" max="3072" width="9.140625" style="3"/>
    <col min="3073" max="3073" width="14.7109375" style="3" customWidth="1"/>
    <col min="3074" max="3074" width="9.42578125" style="3" customWidth="1"/>
    <col min="3075" max="3075" width="12.7109375" style="3" customWidth="1"/>
    <col min="3076" max="3076" width="8" style="3" customWidth="1"/>
    <col min="3077" max="3077" width="15.7109375" style="3" customWidth="1"/>
    <col min="3078" max="3078" width="10.7109375" style="3" customWidth="1"/>
    <col min="3079" max="3079" width="20.5703125" style="3" customWidth="1"/>
    <col min="3080" max="3080" width="17.28515625" style="3" customWidth="1"/>
    <col min="3081" max="3081" width="17.140625" style="3" customWidth="1"/>
    <col min="3082" max="3082" width="16.85546875" style="3" customWidth="1"/>
    <col min="3083" max="3083" width="16.7109375" style="3" customWidth="1"/>
    <col min="3084" max="3084" width="13.140625" style="3" bestFit="1" customWidth="1"/>
    <col min="3085" max="3085" width="10.85546875" style="3" bestFit="1" customWidth="1"/>
    <col min="3086" max="3086" width="9.140625" style="3"/>
    <col min="3087" max="3087" width="10" style="3" bestFit="1" customWidth="1"/>
    <col min="3088" max="3328" width="9.140625" style="3"/>
    <col min="3329" max="3329" width="14.7109375" style="3" customWidth="1"/>
    <col min="3330" max="3330" width="9.42578125" style="3" customWidth="1"/>
    <col min="3331" max="3331" width="12.7109375" style="3" customWidth="1"/>
    <col min="3332" max="3332" width="8" style="3" customWidth="1"/>
    <col min="3333" max="3333" width="15.7109375" style="3" customWidth="1"/>
    <col min="3334" max="3334" width="10.7109375" style="3" customWidth="1"/>
    <col min="3335" max="3335" width="20.5703125" style="3" customWidth="1"/>
    <col min="3336" max="3336" width="17.28515625" style="3" customWidth="1"/>
    <col min="3337" max="3337" width="17.140625" style="3" customWidth="1"/>
    <col min="3338" max="3338" width="16.85546875" style="3" customWidth="1"/>
    <col min="3339" max="3339" width="16.7109375" style="3" customWidth="1"/>
    <col min="3340" max="3340" width="13.140625" style="3" bestFit="1" customWidth="1"/>
    <col min="3341" max="3341" width="10.85546875" style="3" bestFit="1" customWidth="1"/>
    <col min="3342" max="3342" width="9.140625" style="3"/>
    <col min="3343" max="3343" width="10" style="3" bestFit="1" customWidth="1"/>
    <col min="3344" max="3584" width="9.140625" style="3"/>
    <col min="3585" max="3585" width="14.7109375" style="3" customWidth="1"/>
    <col min="3586" max="3586" width="9.42578125" style="3" customWidth="1"/>
    <col min="3587" max="3587" width="12.7109375" style="3" customWidth="1"/>
    <col min="3588" max="3588" width="8" style="3" customWidth="1"/>
    <col min="3589" max="3589" width="15.7109375" style="3" customWidth="1"/>
    <col min="3590" max="3590" width="10.7109375" style="3" customWidth="1"/>
    <col min="3591" max="3591" width="20.5703125" style="3" customWidth="1"/>
    <col min="3592" max="3592" width="17.28515625" style="3" customWidth="1"/>
    <col min="3593" max="3593" width="17.140625" style="3" customWidth="1"/>
    <col min="3594" max="3594" width="16.85546875" style="3" customWidth="1"/>
    <col min="3595" max="3595" width="16.7109375" style="3" customWidth="1"/>
    <col min="3596" max="3596" width="13.140625" style="3" bestFit="1" customWidth="1"/>
    <col min="3597" max="3597" width="10.85546875" style="3" bestFit="1" customWidth="1"/>
    <col min="3598" max="3598" width="9.140625" style="3"/>
    <col min="3599" max="3599" width="10" style="3" bestFit="1" customWidth="1"/>
    <col min="3600" max="3840" width="9.140625" style="3"/>
    <col min="3841" max="3841" width="14.7109375" style="3" customWidth="1"/>
    <col min="3842" max="3842" width="9.42578125" style="3" customWidth="1"/>
    <col min="3843" max="3843" width="12.7109375" style="3" customWidth="1"/>
    <col min="3844" max="3844" width="8" style="3" customWidth="1"/>
    <col min="3845" max="3845" width="15.7109375" style="3" customWidth="1"/>
    <col min="3846" max="3846" width="10.7109375" style="3" customWidth="1"/>
    <col min="3847" max="3847" width="20.5703125" style="3" customWidth="1"/>
    <col min="3848" max="3848" width="17.28515625" style="3" customWidth="1"/>
    <col min="3849" max="3849" width="17.140625" style="3" customWidth="1"/>
    <col min="3850" max="3850" width="16.85546875" style="3" customWidth="1"/>
    <col min="3851" max="3851" width="16.7109375" style="3" customWidth="1"/>
    <col min="3852" max="3852" width="13.140625" style="3" bestFit="1" customWidth="1"/>
    <col min="3853" max="3853" width="10.85546875" style="3" bestFit="1" customWidth="1"/>
    <col min="3854" max="3854" width="9.140625" style="3"/>
    <col min="3855" max="3855" width="10" style="3" bestFit="1" customWidth="1"/>
    <col min="3856" max="4096" width="9.140625" style="3"/>
    <col min="4097" max="4097" width="14.7109375" style="3" customWidth="1"/>
    <col min="4098" max="4098" width="9.42578125" style="3" customWidth="1"/>
    <col min="4099" max="4099" width="12.7109375" style="3" customWidth="1"/>
    <col min="4100" max="4100" width="8" style="3" customWidth="1"/>
    <col min="4101" max="4101" width="15.7109375" style="3" customWidth="1"/>
    <col min="4102" max="4102" width="10.7109375" style="3" customWidth="1"/>
    <col min="4103" max="4103" width="20.5703125" style="3" customWidth="1"/>
    <col min="4104" max="4104" width="17.28515625" style="3" customWidth="1"/>
    <col min="4105" max="4105" width="17.140625" style="3" customWidth="1"/>
    <col min="4106" max="4106" width="16.85546875" style="3" customWidth="1"/>
    <col min="4107" max="4107" width="16.7109375" style="3" customWidth="1"/>
    <col min="4108" max="4108" width="13.140625" style="3" bestFit="1" customWidth="1"/>
    <col min="4109" max="4109" width="10.85546875" style="3" bestFit="1" customWidth="1"/>
    <col min="4110" max="4110" width="9.140625" style="3"/>
    <col min="4111" max="4111" width="10" style="3" bestFit="1" customWidth="1"/>
    <col min="4112" max="4352" width="9.140625" style="3"/>
    <col min="4353" max="4353" width="14.7109375" style="3" customWidth="1"/>
    <col min="4354" max="4354" width="9.42578125" style="3" customWidth="1"/>
    <col min="4355" max="4355" width="12.7109375" style="3" customWidth="1"/>
    <col min="4356" max="4356" width="8" style="3" customWidth="1"/>
    <col min="4357" max="4357" width="15.7109375" style="3" customWidth="1"/>
    <col min="4358" max="4358" width="10.7109375" style="3" customWidth="1"/>
    <col min="4359" max="4359" width="20.5703125" style="3" customWidth="1"/>
    <col min="4360" max="4360" width="17.28515625" style="3" customWidth="1"/>
    <col min="4361" max="4361" width="17.140625" style="3" customWidth="1"/>
    <col min="4362" max="4362" width="16.85546875" style="3" customWidth="1"/>
    <col min="4363" max="4363" width="16.7109375" style="3" customWidth="1"/>
    <col min="4364" max="4364" width="13.140625" style="3" bestFit="1" customWidth="1"/>
    <col min="4365" max="4365" width="10.85546875" style="3" bestFit="1" customWidth="1"/>
    <col min="4366" max="4366" width="9.140625" style="3"/>
    <col min="4367" max="4367" width="10" style="3" bestFit="1" customWidth="1"/>
    <col min="4368" max="4608" width="9.140625" style="3"/>
    <col min="4609" max="4609" width="14.7109375" style="3" customWidth="1"/>
    <col min="4610" max="4610" width="9.42578125" style="3" customWidth="1"/>
    <col min="4611" max="4611" width="12.7109375" style="3" customWidth="1"/>
    <col min="4612" max="4612" width="8" style="3" customWidth="1"/>
    <col min="4613" max="4613" width="15.7109375" style="3" customWidth="1"/>
    <col min="4614" max="4614" width="10.7109375" style="3" customWidth="1"/>
    <col min="4615" max="4615" width="20.5703125" style="3" customWidth="1"/>
    <col min="4616" max="4616" width="17.28515625" style="3" customWidth="1"/>
    <col min="4617" max="4617" width="17.140625" style="3" customWidth="1"/>
    <col min="4618" max="4618" width="16.85546875" style="3" customWidth="1"/>
    <col min="4619" max="4619" width="16.7109375" style="3" customWidth="1"/>
    <col min="4620" max="4620" width="13.140625" style="3" bestFit="1" customWidth="1"/>
    <col min="4621" max="4621" width="10.85546875" style="3" bestFit="1" customWidth="1"/>
    <col min="4622" max="4622" width="9.140625" style="3"/>
    <col min="4623" max="4623" width="10" style="3" bestFit="1" customWidth="1"/>
    <col min="4624" max="4864" width="9.140625" style="3"/>
    <col min="4865" max="4865" width="14.7109375" style="3" customWidth="1"/>
    <col min="4866" max="4866" width="9.42578125" style="3" customWidth="1"/>
    <col min="4867" max="4867" width="12.7109375" style="3" customWidth="1"/>
    <col min="4868" max="4868" width="8" style="3" customWidth="1"/>
    <col min="4869" max="4869" width="15.7109375" style="3" customWidth="1"/>
    <col min="4870" max="4870" width="10.7109375" style="3" customWidth="1"/>
    <col min="4871" max="4871" width="20.5703125" style="3" customWidth="1"/>
    <col min="4872" max="4872" width="17.28515625" style="3" customWidth="1"/>
    <col min="4873" max="4873" width="17.140625" style="3" customWidth="1"/>
    <col min="4874" max="4874" width="16.85546875" style="3" customWidth="1"/>
    <col min="4875" max="4875" width="16.7109375" style="3" customWidth="1"/>
    <col min="4876" max="4876" width="13.140625" style="3" bestFit="1" customWidth="1"/>
    <col min="4877" max="4877" width="10.85546875" style="3" bestFit="1" customWidth="1"/>
    <col min="4878" max="4878" width="9.140625" style="3"/>
    <col min="4879" max="4879" width="10" style="3" bestFit="1" customWidth="1"/>
    <col min="4880" max="5120" width="9.140625" style="3"/>
    <col min="5121" max="5121" width="14.7109375" style="3" customWidth="1"/>
    <col min="5122" max="5122" width="9.42578125" style="3" customWidth="1"/>
    <col min="5123" max="5123" width="12.7109375" style="3" customWidth="1"/>
    <col min="5124" max="5124" width="8" style="3" customWidth="1"/>
    <col min="5125" max="5125" width="15.7109375" style="3" customWidth="1"/>
    <col min="5126" max="5126" width="10.7109375" style="3" customWidth="1"/>
    <col min="5127" max="5127" width="20.5703125" style="3" customWidth="1"/>
    <col min="5128" max="5128" width="17.28515625" style="3" customWidth="1"/>
    <col min="5129" max="5129" width="17.140625" style="3" customWidth="1"/>
    <col min="5130" max="5130" width="16.85546875" style="3" customWidth="1"/>
    <col min="5131" max="5131" width="16.7109375" style="3" customWidth="1"/>
    <col min="5132" max="5132" width="13.140625" style="3" bestFit="1" customWidth="1"/>
    <col min="5133" max="5133" width="10.85546875" style="3" bestFit="1" customWidth="1"/>
    <col min="5134" max="5134" width="9.140625" style="3"/>
    <col min="5135" max="5135" width="10" style="3" bestFit="1" customWidth="1"/>
    <col min="5136" max="5376" width="9.140625" style="3"/>
    <col min="5377" max="5377" width="14.7109375" style="3" customWidth="1"/>
    <col min="5378" max="5378" width="9.42578125" style="3" customWidth="1"/>
    <col min="5379" max="5379" width="12.7109375" style="3" customWidth="1"/>
    <col min="5380" max="5380" width="8" style="3" customWidth="1"/>
    <col min="5381" max="5381" width="15.7109375" style="3" customWidth="1"/>
    <col min="5382" max="5382" width="10.7109375" style="3" customWidth="1"/>
    <col min="5383" max="5383" width="20.5703125" style="3" customWidth="1"/>
    <col min="5384" max="5384" width="17.28515625" style="3" customWidth="1"/>
    <col min="5385" max="5385" width="17.140625" style="3" customWidth="1"/>
    <col min="5386" max="5386" width="16.85546875" style="3" customWidth="1"/>
    <col min="5387" max="5387" width="16.7109375" style="3" customWidth="1"/>
    <col min="5388" max="5388" width="13.140625" style="3" bestFit="1" customWidth="1"/>
    <col min="5389" max="5389" width="10.85546875" style="3" bestFit="1" customWidth="1"/>
    <col min="5390" max="5390" width="9.140625" style="3"/>
    <col min="5391" max="5391" width="10" style="3" bestFit="1" customWidth="1"/>
    <col min="5392" max="5632" width="9.140625" style="3"/>
    <col min="5633" max="5633" width="14.7109375" style="3" customWidth="1"/>
    <col min="5634" max="5634" width="9.42578125" style="3" customWidth="1"/>
    <col min="5635" max="5635" width="12.7109375" style="3" customWidth="1"/>
    <col min="5636" max="5636" width="8" style="3" customWidth="1"/>
    <col min="5637" max="5637" width="15.7109375" style="3" customWidth="1"/>
    <col min="5638" max="5638" width="10.7109375" style="3" customWidth="1"/>
    <col min="5639" max="5639" width="20.5703125" style="3" customWidth="1"/>
    <col min="5640" max="5640" width="17.28515625" style="3" customWidth="1"/>
    <col min="5641" max="5641" width="17.140625" style="3" customWidth="1"/>
    <col min="5642" max="5642" width="16.85546875" style="3" customWidth="1"/>
    <col min="5643" max="5643" width="16.7109375" style="3" customWidth="1"/>
    <col min="5644" max="5644" width="13.140625" style="3" bestFit="1" customWidth="1"/>
    <col min="5645" max="5645" width="10.85546875" style="3" bestFit="1" customWidth="1"/>
    <col min="5646" max="5646" width="9.140625" style="3"/>
    <col min="5647" max="5647" width="10" style="3" bestFit="1" customWidth="1"/>
    <col min="5648" max="5888" width="9.140625" style="3"/>
    <col min="5889" max="5889" width="14.7109375" style="3" customWidth="1"/>
    <col min="5890" max="5890" width="9.42578125" style="3" customWidth="1"/>
    <col min="5891" max="5891" width="12.7109375" style="3" customWidth="1"/>
    <col min="5892" max="5892" width="8" style="3" customWidth="1"/>
    <col min="5893" max="5893" width="15.7109375" style="3" customWidth="1"/>
    <col min="5894" max="5894" width="10.7109375" style="3" customWidth="1"/>
    <col min="5895" max="5895" width="20.5703125" style="3" customWidth="1"/>
    <col min="5896" max="5896" width="17.28515625" style="3" customWidth="1"/>
    <col min="5897" max="5897" width="17.140625" style="3" customWidth="1"/>
    <col min="5898" max="5898" width="16.85546875" style="3" customWidth="1"/>
    <col min="5899" max="5899" width="16.7109375" style="3" customWidth="1"/>
    <col min="5900" max="5900" width="13.140625" style="3" bestFit="1" customWidth="1"/>
    <col min="5901" max="5901" width="10.85546875" style="3" bestFit="1" customWidth="1"/>
    <col min="5902" max="5902" width="9.140625" style="3"/>
    <col min="5903" max="5903" width="10" style="3" bestFit="1" customWidth="1"/>
    <col min="5904" max="6144" width="9.140625" style="3"/>
    <col min="6145" max="6145" width="14.7109375" style="3" customWidth="1"/>
    <col min="6146" max="6146" width="9.42578125" style="3" customWidth="1"/>
    <col min="6147" max="6147" width="12.7109375" style="3" customWidth="1"/>
    <col min="6148" max="6148" width="8" style="3" customWidth="1"/>
    <col min="6149" max="6149" width="15.7109375" style="3" customWidth="1"/>
    <col min="6150" max="6150" width="10.7109375" style="3" customWidth="1"/>
    <col min="6151" max="6151" width="20.5703125" style="3" customWidth="1"/>
    <col min="6152" max="6152" width="17.28515625" style="3" customWidth="1"/>
    <col min="6153" max="6153" width="17.140625" style="3" customWidth="1"/>
    <col min="6154" max="6154" width="16.85546875" style="3" customWidth="1"/>
    <col min="6155" max="6155" width="16.7109375" style="3" customWidth="1"/>
    <col min="6156" max="6156" width="13.140625" style="3" bestFit="1" customWidth="1"/>
    <col min="6157" max="6157" width="10.85546875" style="3" bestFit="1" customWidth="1"/>
    <col min="6158" max="6158" width="9.140625" style="3"/>
    <col min="6159" max="6159" width="10" style="3" bestFit="1" customWidth="1"/>
    <col min="6160" max="6400" width="9.140625" style="3"/>
    <col min="6401" max="6401" width="14.7109375" style="3" customWidth="1"/>
    <col min="6402" max="6402" width="9.42578125" style="3" customWidth="1"/>
    <col min="6403" max="6403" width="12.7109375" style="3" customWidth="1"/>
    <col min="6404" max="6404" width="8" style="3" customWidth="1"/>
    <col min="6405" max="6405" width="15.7109375" style="3" customWidth="1"/>
    <col min="6406" max="6406" width="10.7109375" style="3" customWidth="1"/>
    <col min="6407" max="6407" width="20.5703125" style="3" customWidth="1"/>
    <col min="6408" max="6408" width="17.28515625" style="3" customWidth="1"/>
    <col min="6409" max="6409" width="17.140625" style="3" customWidth="1"/>
    <col min="6410" max="6410" width="16.85546875" style="3" customWidth="1"/>
    <col min="6411" max="6411" width="16.7109375" style="3" customWidth="1"/>
    <col min="6412" max="6412" width="13.140625" style="3" bestFit="1" customWidth="1"/>
    <col min="6413" max="6413" width="10.85546875" style="3" bestFit="1" customWidth="1"/>
    <col min="6414" max="6414" width="9.140625" style="3"/>
    <col min="6415" max="6415" width="10" style="3" bestFit="1" customWidth="1"/>
    <col min="6416" max="6656" width="9.140625" style="3"/>
    <col min="6657" max="6657" width="14.7109375" style="3" customWidth="1"/>
    <col min="6658" max="6658" width="9.42578125" style="3" customWidth="1"/>
    <col min="6659" max="6659" width="12.7109375" style="3" customWidth="1"/>
    <col min="6660" max="6660" width="8" style="3" customWidth="1"/>
    <col min="6661" max="6661" width="15.7109375" style="3" customWidth="1"/>
    <col min="6662" max="6662" width="10.7109375" style="3" customWidth="1"/>
    <col min="6663" max="6663" width="20.5703125" style="3" customWidth="1"/>
    <col min="6664" max="6664" width="17.28515625" style="3" customWidth="1"/>
    <col min="6665" max="6665" width="17.140625" style="3" customWidth="1"/>
    <col min="6666" max="6666" width="16.85546875" style="3" customWidth="1"/>
    <col min="6667" max="6667" width="16.7109375" style="3" customWidth="1"/>
    <col min="6668" max="6668" width="13.140625" style="3" bestFit="1" customWidth="1"/>
    <col min="6669" max="6669" width="10.85546875" style="3" bestFit="1" customWidth="1"/>
    <col min="6670" max="6670" width="9.140625" style="3"/>
    <col min="6671" max="6671" width="10" style="3" bestFit="1" customWidth="1"/>
    <col min="6672" max="6912" width="9.140625" style="3"/>
    <col min="6913" max="6913" width="14.7109375" style="3" customWidth="1"/>
    <col min="6914" max="6914" width="9.42578125" style="3" customWidth="1"/>
    <col min="6915" max="6915" width="12.7109375" style="3" customWidth="1"/>
    <col min="6916" max="6916" width="8" style="3" customWidth="1"/>
    <col min="6917" max="6917" width="15.7109375" style="3" customWidth="1"/>
    <col min="6918" max="6918" width="10.7109375" style="3" customWidth="1"/>
    <col min="6919" max="6919" width="20.5703125" style="3" customWidth="1"/>
    <col min="6920" max="6920" width="17.28515625" style="3" customWidth="1"/>
    <col min="6921" max="6921" width="17.140625" style="3" customWidth="1"/>
    <col min="6922" max="6922" width="16.85546875" style="3" customWidth="1"/>
    <col min="6923" max="6923" width="16.7109375" style="3" customWidth="1"/>
    <col min="6924" max="6924" width="13.140625" style="3" bestFit="1" customWidth="1"/>
    <col min="6925" max="6925" width="10.85546875" style="3" bestFit="1" customWidth="1"/>
    <col min="6926" max="6926" width="9.140625" style="3"/>
    <col min="6927" max="6927" width="10" style="3" bestFit="1" customWidth="1"/>
    <col min="6928" max="7168" width="9.140625" style="3"/>
    <col min="7169" max="7169" width="14.7109375" style="3" customWidth="1"/>
    <col min="7170" max="7170" width="9.42578125" style="3" customWidth="1"/>
    <col min="7171" max="7171" width="12.7109375" style="3" customWidth="1"/>
    <col min="7172" max="7172" width="8" style="3" customWidth="1"/>
    <col min="7173" max="7173" width="15.7109375" style="3" customWidth="1"/>
    <col min="7174" max="7174" width="10.7109375" style="3" customWidth="1"/>
    <col min="7175" max="7175" width="20.5703125" style="3" customWidth="1"/>
    <col min="7176" max="7176" width="17.28515625" style="3" customWidth="1"/>
    <col min="7177" max="7177" width="17.140625" style="3" customWidth="1"/>
    <col min="7178" max="7178" width="16.85546875" style="3" customWidth="1"/>
    <col min="7179" max="7179" width="16.7109375" style="3" customWidth="1"/>
    <col min="7180" max="7180" width="13.140625" style="3" bestFit="1" customWidth="1"/>
    <col min="7181" max="7181" width="10.85546875" style="3" bestFit="1" customWidth="1"/>
    <col min="7182" max="7182" width="9.140625" style="3"/>
    <col min="7183" max="7183" width="10" style="3" bestFit="1" customWidth="1"/>
    <col min="7184" max="7424" width="9.140625" style="3"/>
    <col min="7425" max="7425" width="14.7109375" style="3" customWidth="1"/>
    <col min="7426" max="7426" width="9.42578125" style="3" customWidth="1"/>
    <col min="7427" max="7427" width="12.7109375" style="3" customWidth="1"/>
    <col min="7428" max="7428" width="8" style="3" customWidth="1"/>
    <col min="7429" max="7429" width="15.7109375" style="3" customWidth="1"/>
    <col min="7430" max="7430" width="10.7109375" style="3" customWidth="1"/>
    <col min="7431" max="7431" width="20.5703125" style="3" customWidth="1"/>
    <col min="7432" max="7432" width="17.28515625" style="3" customWidth="1"/>
    <col min="7433" max="7433" width="17.140625" style="3" customWidth="1"/>
    <col min="7434" max="7434" width="16.85546875" style="3" customWidth="1"/>
    <col min="7435" max="7435" width="16.7109375" style="3" customWidth="1"/>
    <col min="7436" max="7436" width="13.140625" style="3" bestFit="1" customWidth="1"/>
    <col min="7437" max="7437" width="10.85546875" style="3" bestFit="1" customWidth="1"/>
    <col min="7438" max="7438" width="9.140625" style="3"/>
    <col min="7439" max="7439" width="10" style="3" bestFit="1" customWidth="1"/>
    <col min="7440" max="7680" width="9.140625" style="3"/>
    <col min="7681" max="7681" width="14.7109375" style="3" customWidth="1"/>
    <col min="7682" max="7682" width="9.42578125" style="3" customWidth="1"/>
    <col min="7683" max="7683" width="12.7109375" style="3" customWidth="1"/>
    <col min="7684" max="7684" width="8" style="3" customWidth="1"/>
    <col min="7685" max="7685" width="15.7109375" style="3" customWidth="1"/>
    <col min="7686" max="7686" width="10.7109375" style="3" customWidth="1"/>
    <col min="7687" max="7687" width="20.5703125" style="3" customWidth="1"/>
    <col min="7688" max="7688" width="17.28515625" style="3" customWidth="1"/>
    <col min="7689" max="7689" width="17.140625" style="3" customWidth="1"/>
    <col min="7690" max="7690" width="16.85546875" style="3" customWidth="1"/>
    <col min="7691" max="7691" width="16.7109375" style="3" customWidth="1"/>
    <col min="7692" max="7692" width="13.140625" style="3" bestFit="1" customWidth="1"/>
    <col min="7693" max="7693" width="10.85546875" style="3" bestFit="1" customWidth="1"/>
    <col min="7694" max="7694" width="9.140625" style="3"/>
    <col min="7695" max="7695" width="10" style="3" bestFit="1" customWidth="1"/>
    <col min="7696" max="7936" width="9.140625" style="3"/>
    <col min="7937" max="7937" width="14.7109375" style="3" customWidth="1"/>
    <col min="7938" max="7938" width="9.42578125" style="3" customWidth="1"/>
    <col min="7939" max="7939" width="12.7109375" style="3" customWidth="1"/>
    <col min="7940" max="7940" width="8" style="3" customWidth="1"/>
    <col min="7941" max="7941" width="15.7109375" style="3" customWidth="1"/>
    <col min="7942" max="7942" width="10.7109375" style="3" customWidth="1"/>
    <col min="7943" max="7943" width="20.5703125" style="3" customWidth="1"/>
    <col min="7944" max="7944" width="17.28515625" style="3" customWidth="1"/>
    <col min="7945" max="7945" width="17.140625" style="3" customWidth="1"/>
    <col min="7946" max="7946" width="16.85546875" style="3" customWidth="1"/>
    <col min="7947" max="7947" width="16.7109375" style="3" customWidth="1"/>
    <col min="7948" max="7948" width="13.140625" style="3" bestFit="1" customWidth="1"/>
    <col min="7949" max="7949" width="10.85546875" style="3" bestFit="1" customWidth="1"/>
    <col min="7950" max="7950" width="9.140625" style="3"/>
    <col min="7951" max="7951" width="10" style="3" bestFit="1" customWidth="1"/>
    <col min="7952" max="8192" width="9.140625" style="3"/>
    <col min="8193" max="8193" width="14.7109375" style="3" customWidth="1"/>
    <col min="8194" max="8194" width="9.42578125" style="3" customWidth="1"/>
    <col min="8195" max="8195" width="12.7109375" style="3" customWidth="1"/>
    <col min="8196" max="8196" width="8" style="3" customWidth="1"/>
    <col min="8197" max="8197" width="15.7109375" style="3" customWidth="1"/>
    <col min="8198" max="8198" width="10.7109375" style="3" customWidth="1"/>
    <col min="8199" max="8199" width="20.5703125" style="3" customWidth="1"/>
    <col min="8200" max="8200" width="17.28515625" style="3" customWidth="1"/>
    <col min="8201" max="8201" width="17.140625" style="3" customWidth="1"/>
    <col min="8202" max="8202" width="16.85546875" style="3" customWidth="1"/>
    <col min="8203" max="8203" width="16.7109375" style="3" customWidth="1"/>
    <col min="8204" max="8204" width="13.140625" style="3" bestFit="1" customWidth="1"/>
    <col min="8205" max="8205" width="10.85546875" style="3" bestFit="1" customWidth="1"/>
    <col min="8206" max="8206" width="9.140625" style="3"/>
    <col min="8207" max="8207" width="10" style="3" bestFit="1" customWidth="1"/>
    <col min="8208" max="8448" width="9.140625" style="3"/>
    <col min="8449" max="8449" width="14.7109375" style="3" customWidth="1"/>
    <col min="8450" max="8450" width="9.42578125" style="3" customWidth="1"/>
    <col min="8451" max="8451" width="12.7109375" style="3" customWidth="1"/>
    <col min="8452" max="8452" width="8" style="3" customWidth="1"/>
    <col min="8453" max="8453" width="15.7109375" style="3" customWidth="1"/>
    <col min="8454" max="8454" width="10.7109375" style="3" customWidth="1"/>
    <col min="8455" max="8455" width="20.5703125" style="3" customWidth="1"/>
    <col min="8456" max="8456" width="17.28515625" style="3" customWidth="1"/>
    <col min="8457" max="8457" width="17.140625" style="3" customWidth="1"/>
    <col min="8458" max="8458" width="16.85546875" style="3" customWidth="1"/>
    <col min="8459" max="8459" width="16.7109375" style="3" customWidth="1"/>
    <col min="8460" max="8460" width="13.140625" style="3" bestFit="1" customWidth="1"/>
    <col min="8461" max="8461" width="10.85546875" style="3" bestFit="1" customWidth="1"/>
    <col min="8462" max="8462" width="9.140625" style="3"/>
    <col min="8463" max="8463" width="10" style="3" bestFit="1" customWidth="1"/>
    <col min="8464" max="8704" width="9.140625" style="3"/>
    <col min="8705" max="8705" width="14.7109375" style="3" customWidth="1"/>
    <col min="8706" max="8706" width="9.42578125" style="3" customWidth="1"/>
    <col min="8707" max="8707" width="12.7109375" style="3" customWidth="1"/>
    <col min="8708" max="8708" width="8" style="3" customWidth="1"/>
    <col min="8709" max="8709" width="15.7109375" style="3" customWidth="1"/>
    <col min="8710" max="8710" width="10.7109375" style="3" customWidth="1"/>
    <col min="8711" max="8711" width="20.5703125" style="3" customWidth="1"/>
    <col min="8712" max="8712" width="17.28515625" style="3" customWidth="1"/>
    <col min="8713" max="8713" width="17.140625" style="3" customWidth="1"/>
    <col min="8714" max="8714" width="16.85546875" style="3" customWidth="1"/>
    <col min="8715" max="8715" width="16.7109375" style="3" customWidth="1"/>
    <col min="8716" max="8716" width="13.140625" style="3" bestFit="1" customWidth="1"/>
    <col min="8717" max="8717" width="10.85546875" style="3" bestFit="1" customWidth="1"/>
    <col min="8718" max="8718" width="9.140625" style="3"/>
    <col min="8719" max="8719" width="10" style="3" bestFit="1" customWidth="1"/>
    <col min="8720" max="8960" width="9.140625" style="3"/>
    <col min="8961" max="8961" width="14.7109375" style="3" customWidth="1"/>
    <col min="8962" max="8962" width="9.42578125" style="3" customWidth="1"/>
    <col min="8963" max="8963" width="12.7109375" style="3" customWidth="1"/>
    <col min="8964" max="8964" width="8" style="3" customWidth="1"/>
    <col min="8965" max="8965" width="15.7109375" style="3" customWidth="1"/>
    <col min="8966" max="8966" width="10.7109375" style="3" customWidth="1"/>
    <col min="8967" max="8967" width="20.5703125" style="3" customWidth="1"/>
    <col min="8968" max="8968" width="17.28515625" style="3" customWidth="1"/>
    <col min="8969" max="8969" width="17.140625" style="3" customWidth="1"/>
    <col min="8970" max="8970" width="16.85546875" style="3" customWidth="1"/>
    <col min="8971" max="8971" width="16.7109375" style="3" customWidth="1"/>
    <col min="8972" max="8972" width="13.140625" style="3" bestFit="1" customWidth="1"/>
    <col min="8973" max="8973" width="10.85546875" style="3" bestFit="1" customWidth="1"/>
    <col min="8974" max="8974" width="9.140625" style="3"/>
    <col min="8975" max="8975" width="10" style="3" bestFit="1" customWidth="1"/>
    <col min="8976" max="9216" width="9.140625" style="3"/>
    <col min="9217" max="9217" width="14.7109375" style="3" customWidth="1"/>
    <col min="9218" max="9218" width="9.42578125" style="3" customWidth="1"/>
    <col min="9219" max="9219" width="12.7109375" style="3" customWidth="1"/>
    <col min="9220" max="9220" width="8" style="3" customWidth="1"/>
    <col min="9221" max="9221" width="15.7109375" style="3" customWidth="1"/>
    <col min="9222" max="9222" width="10.7109375" style="3" customWidth="1"/>
    <col min="9223" max="9223" width="20.5703125" style="3" customWidth="1"/>
    <col min="9224" max="9224" width="17.28515625" style="3" customWidth="1"/>
    <col min="9225" max="9225" width="17.140625" style="3" customWidth="1"/>
    <col min="9226" max="9226" width="16.85546875" style="3" customWidth="1"/>
    <col min="9227" max="9227" width="16.7109375" style="3" customWidth="1"/>
    <col min="9228" max="9228" width="13.140625" style="3" bestFit="1" customWidth="1"/>
    <col min="9229" max="9229" width="10.85546875" style="3" bestFit="1" customWidth="1"/>
    <col min="9230" max="9230" width="9.140625" style="3"/>
    <col min="9231" max="9231" width="10" style="3" bestFit="1" customWidth="1"/>
    <col min="9232" max="9472" width="9.140625" style="3"/>
    <col min="9473" max="9473" width="14.7109375" style="3" customWidth="1"/>
    <col min="9474" max="9474" width="9.42578125" style="3" customWidth="1"/>
    <col min="9475" max="9475" width="12.7109375" style="3" customWidth="1"/>
    <col min="9476" max="9476" width="8" style="3" customWidth="1"/>
    <col min="9477" max="9477" width="15.7109375" style="3" customWidth="1"/>
    <col min="9478" max="9478" width="10.7109375" style="3" customWidth="1"/>
    <col min="9479" max="9479" width="20.5703125" style="3" customWidth="1"/>
    <col min="9480" max="9480" width="17.28515625" style="3" customWidth="1"/>
    <col min="9481" max="9481" width="17.140625" style="3" customWidth="1"/>
    <col min="9482" max="9482" width="16.85546875" style="3" customWidth="1"/>
    <col min="9483" max="9483" width="16.7109375" style="3" customWidth="1"/>
    <col min="9484" max="9484" width="13.140625" style="3" bestFit="1" customWidth="1"/>
    <col min="9485" max="9485" width="10.85546875" style="3" bestFit="1" customWidth="1"/>
    <col min="9486" max="9486" width="9.140625" style="3"/>
    <col min="9487" max="9487" width="10" style="3" bestFit="1" customWidth="1"/>
    <col min="9488" max="9728" width="9.140625" style="3"/>
    <col min="9729" max="9729" width="14.7109375" style="3" customWidth="1"/>
    <col min="9730" max="9730" width="9.42578125" style="3" customWidth="1"/>
    <col min="9731" max="9731" width="12.7109375" style="3" customWidth="1"/>
    <col min="9732" max="9732" width="8" style="3" customWidth="1"/>
    <col min="9733" max="9733" width="15.7109375" style="3" customWidth="1"/>
    <col min="9734" max="9734" width="10.7109375" style="3" customWidth="1"/>
    <col min="9735" max="9735" width="20.5703125" style="3" customWidth="1"/>
    <col min="9736" max="9736" width="17.28515625" style="3" customWidth="1"/>
    <col min="9737" max="9737" width="17.140625" style="3" customWidth="1"/>
    <col min="9738" max="9738" width="16.85546875" style="3" customWidth="1"/>
    <col min="9739" max="9739" width="16.7109375" style="3" customWidth="1"/>
    <col min="9740" max="9740" width="13.140625" style="3" bestFit="1" customWidth="1"/>
    <col min="9741" max="9741" width="10.85546875" style="3" bestFit="1" customWidth="1"/>
    <col min="9742" max="9742" width="9.140625" style="3"/>
    <col min="9743" max="9743" width="10" style="3" bestFit="1" customWidth="1"/>
    <col min="9744" max="9984" width="9.140625" style="3"/>
    <col min="9985" max="9985" width="14.7109375" style="3" customWidth="1"/>
    <col min="9986" max="9986" width="9.42578125" style="3" customWidth="1"/>
    <col min="9987" max="9987" width="12.7109375" style="3" customWidth="1"/>
    <col min="9988" max="9988" width="8" style="3" customWidth="1"/>
    <col min="9989" max="9989" width="15.7109375" style="3" customWidth="1"/>
    <col min="9990" max="9990" width="10.7109375" style="3" customWidth="1"/>
    <col min="9991" max="9991" width="20.5703125" style="3" customWidth="1"/>
    <col min="9992" max="9992" width="17.28515625" style="3" customWidth="1"/>
    <col min="9993" max="9993" width="17.140625" style="3" customWidth="1"/>
    <col min="9994" max="9994" width="16.85546875" style="3" customWidth="1"/>
    <col min="9995" max="9995" width="16.7109375" style="3" customWidth="1"/>
    <col min="9996" max="9996" width="13.140625" style="3" bestFit="1" customWidth="1"/>
    <col min="9997" max="9997" width="10.85546875" style="3" bestFit="1" customWidth="1"/>
    <col min="9998" max="9998" width="9.140625" style="3"/>
    <col min="9999" max="9999" width="10" style="3" bestFit="1" customWidth="1"/>
    <col min="10000" max="10240" width="9.140625" style="3"/>
    <col min="10241" max="10241" width="14.7109375" style="3" customWidth="1"/>
    <col min="10242" max="10242" width="9.42578125" style="3" customWidth="1"/>
    <col min="10243" max="10243" width="12.7109375" style="3" customWidth="1"/>
    <col min="10244" max="10244" width="8" style="3" customWidth="1"/>
    <col min="10245" max="10245" width="15.7109375" style="3" customWidth="1"/>
    <col min="10246" max="10246" width="10.7109375" style="3" customWidth="1"/>
    <col min="10247" max="10247" width="20.5703125" style="3" customWidth="1"/>
    <col min="10248" max="10248" width="17.28515625" style="3" customWidth="1"/>
    <col min="10249" max="10249" width="17.140625" style="3" customWidth="1"/>
    <col min="10250" max="10250" width="16.85546875" style="3" customWidth="1"/>
    <col min="10251" max="10251" width="16.7109375" style="3" customWidth="1"/>
    <col min="10252" max="10252" width="13.140625" style="3" bestFit="1" customWidth="1"/>
    <col min="10253" max="10253" width="10.85546875" style="3" bestFit="1" customWidth="1"/>
    <col min="10254" max="10254" width="9.140625" style="3"/>
    <col min="10255" max="10255" width="10" style="3" bestFit="1" customWidth="1"/>
    <col min="10256" max="10496" width="9.140625" style="3"/>
    <col min="10497" max="10497" width="14.7109375" style="3" customWidth="1"/>
    <col min="10498" max="10498" width="9.42578125" style="3" customWidth="1"/>
    <col min="10499" max="10499" width="12.7109375" style="3" customWidth="1"/>
    <col min="10500" max="10500" width="8" style="3" customWidth="1"/>
    <col min="10501" max="10501" width="15.7109375" style="3" customWidth="1"/>
    <col min="10502" max="10502" width="10.7109375" style="3" customWidth="1"/>
    <col min="10503" max="10503" width="20.5703125" style="3" customWidth="1"/>
    <col min="10504" max="10504" width="17.28515625" style="3" customWidth="1"/>
    <col min="10505" max="10505" width="17.140625" style="3" customWidth="1"/>
    <col min="10506" max="10506" width="16.85546875" style="3" customWidth="1"/>
    <col min="10507" max="10507" width="16.7109375" style="3" customWidth="1"/>
    <col min="10508" max="10508" width="13.140625" style="3" bestFit="1" customWidth="1"/>
    <col min="10509" max="10509" width="10.85546875" style="3" bestFit="1" customWidth="1"/>
    <col min="10510" max="10510" width="9.140625" style="3"/>
    <col min="10511" max="10511" width="10" style="3" bestFit="1" customWidth="1"/>
    <col min="10512" max="10752" width="9.140625" style="3"/>
    <col min="10753" max="10753" width="14.7109375" style="3" customWidth="1"/>
    <col min="10754" max="10754" width="9.42578125" style="3" customWidth="1"/>
    <col min="10755" max="10755" width="12.7109375" style="3" customWidth="1"/>
    <col min="10756" max="10756" width="8" style="3" customWidth="1"/>
    <col min="10757" max="10757" width="15.7109375" style="3" customWidth="1"/>
    <col min="10758" max="10758" width="10.7109375" style="3" customWidth="1"/>
    <col min="10759" max="10759" width="20.5703125" style="3" customWidth="1"/>
    <col min="10760" max="10760" width="17.28515625" style="3" customWidth="1"/>
    <col min="10761" max="10761" width="17.140625" style="3" customWidth="1"/>
    <col min="10762" max="10762" width="16.85546875" style="3" customWidth="1"/>
    <col min="10763" max="10763" width="16.7109375" style="3" customWidth="1"/>
    <col min="10764" max="10764" width="13.140625" style="3" bestFit="1" customWidth="1"/>
    <col min="10765" max="10765" width="10.85546875" style="3" bestFit="1" customWidth="1"/>
    <col min="10766" max="10766" width="9.140625" style="3"/>
    <col min="10767" max="10767" width="10" style="3" bestFit="1" customWidth="1"/>
    <col min="10768" max="11008" width="9.140625" style="3"/>
    <col min="11009" max="11009" width="14.7109375" style="3" customWidth="1"/>
    <col min="11010" max="11010" width="9.42578125" style="3" customWidth="1"/>
    <col min="11011" max="11011" width="12.7109375" style="3" customWidth="1"/>
    <col min="11012" max="11012" width="8" style="3" customWidth="1"/>
    <col min="11013" max="11013" width="15.7109375" style="3" customWidth="1"/>
    <col min="11014" max="11014" width="10.7109375" style="3" customWidth="1"/>
    <col min="11015" max="11015" width="20.5703125" style="3" customWidth="1"/>
    <col min="11016" max="11016" width="17.28515625" style="3" customWidth="1"/>
    <col min="11017" max="11017" width="17.140625" style="3" customWidth="1"/>
    <col min="11018" max="11018" width="16.85546875" style="3" customWidth="1"/>
    <col min="11019" max="11019" width="16.7109375" style="3" customWidth="1"/>
    <col min="11020" max="11020" width="13.140625" style="3" bestFit="1" customWidth="1"/>
    <col min="11021" max="11021" width="10.85546875" style="3" bestFit="1" customWidth="1"/>
    <col min="11022" max="11022" width="9.140625" style="3"/>
    <col min="11023" max="11023" width="10" style="3" bestFit="1" customWidth="1"/>
    <col min="11024" max="11264" width="9.140625" style="3"/>
    <col min="11265" max="11265" width="14.7109375" style="3" customWidth="1"/>
    <col min="11266" max="11266" width="9.42578125" style="3" customWidth="1"/>
    <col min="11267" max="11267" width="12.7109375" style="3" customWidth="1"/>
    <col min="11268" max="11268" width="8" style="3" customWidth="1"/>
    <col min="11269" max="11269" width="15.7109375" style="3" customWidth="1"/>
    <col min="11270" max="11270" width="10.7109375" style="3" customWidth="1"/>
    <col min="11271" max="11271" width="20.5703125" style="3" customWidth="1"/>
    <col min="11272" max="11272" width="17.28515625" style="3" customWidth="1"/>
    <col min="11273" max="11273" width="17.140625" style="3" customWidth="1"/>
    <col min="11274" max="11274" width="16.85546875" style="3" customWidth="1"/>
    <col min="11275" max="11275" width="16.7109375" style="3" customWidth="1"/>
    <col min="11276" max="11276" width="13.140625" style="3" bestFit="1" customWidth="1"/>
    <col min="11277" max="11277" width="10.85546875" style="3" bestFit="1" customWidth="1"/>
    <col min="11278" max="11278" width="9.140625" style="3"/>
    <col min="11279" max="11279" width="10" style="3" bestFit="1" customWidth="1"/>
    <col min="11280" max="11520" width="9.140625" style="3"/>
    <col min="11521" max="11521" width="14.7109375" style="3" customWidth="1"/>
    <col min="11522" max="11522" width="9.42578125" style="3" customWidth="1"/>
    <col min="11523" max="11523" width="12.7109375" style="3" customWidth="1"/>
    <col min="11524" max="11524" width="8" style="3" customWidth="1"/>
    <col min="11525" max="11525" width="15.7109375" style="3" customWidth="1"/>
    <col min="11526" max="11526" width="10.7109375" style="3" customWidth="1"/>
    <col min="11527" max="11527" width="20.5703125" style="3" customWidth="1"/>
    <col min="11528" max="11528" width="17.28515625" style="3" customWidth="1"/>
    <col min="11529" max="11529" width="17.140625" style="3" customWidth="1"/>
    <col min="11530" max="11530" width="16.85546875" style="3" customWidth="1"/>
    <col min="11531" max="11531" width="16.7109375" style="3" customWidth="1"/>
    <col min="11532" max="11532" width="13.140625" style="3" bestFit="1" customWidth="1"/>
    <col min="11533" max="11533" width="10.85546875" style="3" bestFit="1" customWidth="1"/>
    <col min="11534" max="11534" width="9.140625" style="3"/>
    <col min="11535" max="11535" width="10" style="3" bestFit="1" customWidth="1"/>
    <col min="11536" max="11776" width="9.140625" style="3"/>
    <col min="11777" max="11777" width="14.7109375" style="3" customWidth="1"/>
    <col min="11778" max="11778" width="9.42578125" style="3" customWidth="1"/>
    <col min="11779" max="11779" width="12.7109375" style="3" customWidth="1"/>
    <col min="11780" max="11780" width="8" style="3" customWidth="1"/>
    <col min="11781" max="11781" width="15.7109375" style="3" customWidth="1"/>
    <col min="11782" max="11782" width="10.7109375" style="3" customWidth="1"/>
    <col min="11783" max="11783" width="20.5703125" style="3" customWidth="1"/>
    <col min="11784" max="11784" width="17.28515625" style="3" customWidth="1"/>
    <col min="11785" max="11785" width="17.140625" style="3" customWidth="1"/>
    <col min="11786" max="11786" width="16.85546875" style="3" customWidth="1"/>
    <col min="11787" max="11787" width="16.7109375" style="3" customWidth="1"/>
    <col min="11788" max="11788" width="13.140625" style="3" bestFit="1" customWidth="1"/>
    <col min="11789" max="11789" width="10.85546875" style="3" bestFit="1" customWidth="1"/>
    <col min="11790" max="11790" width="9.140625" style="3"/>
    <col min="11791" max="11791" width="10" style="3" bestFit="1" customWidth="1"/>
    <col min="11792" max="12032" width="9.140625" style="3"/>
    <col min="12033" max="12033" width="14.7109375" style="3" customWidth="1"/>
    <col min="12034" max="12034" width="9.42578125" style="3" customWidth="1"/>
    <col min="12035" max="12035" width="12.7109375" style="3" customWidth="1"/>
    <col min="12036" max="12036" width="8" style="3" customWidth="1"/>
    <col min="12037" max="12037" width="15.7109375" style="3" customWidth="1"/>
    <col min="12038" max="12038" width="10.7109375" style="3" customWidth="1"/>
    <col min="12039" max="12039" width="20.5703125" style="3" customWidth="1"/>
    <col min="12040" max="12040" width="17.28515625" style="3" customWidth="1"/>
    <col min="12041" max="12041" width="17.140625" style="3" customWidth="1"/>
    <col min="12042" max="12042" width="16.85546875" style="3" customWidth="1"/>
    <col min="12043" max="12043" width="16.7109375" style="3" customWidth="1"/>
    <col min="12044" max="12044" width="13.140625" style="3" bestFit="1" customWidth="1"/>
    <col min="12045" max="12045" width="10.85546875" style="3" bestFit="1" customWidth="1"/>
    <col min="12046" max="12046" width="9.140625" style="3"/>
    <col min="12047" max="12047" width="10" style="3" bestFit="1" customWidth="1"/>
    <col min="12048" max="12288" width="9.140625" style="3"/>
    <col min="12289" max="12289" width="14.7109375" style="3" customWidth="1"/>
    <col min="12290" max="12290" width="9.42578125" style="3" customWidth="1"/>
    <col min="12291" max="12291" width="12.7109375" style="3" customWidth="1"/>
    <col min="12292" max="12292" width="8" style="3" customWidth="1"/>
    <col min="12293" max="12293" width="15.7109375" style="3" customWidth="1"/>
    <col min="12294" max="12294" width="10.7109375" style="3" customWidth="1"/>
    <col min="12295" max="12295" width="20.5703125" style="3" customWidth="1"/>
    <col min="12296" max="12296" width="17.28515625" style="3" customWidth="1"/>
    <col min="12297" max="12297" width="17.140625" style="3" customWidth="1"/>
    <col min="12298" max="12298" width="16.85546875" style="3" customWidth="1"/>
    <col min="12299" max="12299" width="16.7109375" style="3" customWidth="1"/>
    <col min="12300" max="12300" width="13.140625" style="3" bestFit="1" customWidth="1"/>
    <col min="12301" max="12301" width="10.85546875" style="3" bestFit="1" customWidth="1"/>
    <col min="12302" max="12302" width="9.140625" style="3"/>
    <col min="12303" max="12303" width="10" style="3" bestFit="1" customWidth="1"/>
    <col min="12304" max="12544" width="9.140625" style="3"/>
    <col min="12545" max="12545" width="14.7109375" style="3" customWidth="1"/>
    <col min="12546" max="12546" width="9.42578125" style="3" customWidth="1"/>
    <col min="12547" max="12547" width="12.7109375" style="3" customWidth="1"/>
    <col min="12548" max="12548" width="8" style="3" customWidth="1"/>
    <col min="12549" max="12549" width="15.7109375" style="3" customWidth="1"/>
    <col min="12550" max="12550" width="10.7109375" style="3" customWidth="1"/>
    <col min="12551" max="12551" width="20.5703125" style="3" customWidth="1"/>
    <col min="12552" max="12552" width="17.28515625" style="3" customWidth="1"/>
    <col min="12553" max="12553" width="17.140625" style="3" customWidth="1"/>
    <col min="12554" max="12554" width="16.85546875" style="3" customWidth="1"/>
    <col min="12555" max="12555" width="16.7109375" style="3" customWidth="1"/>
    <col min="12556" max="12556" width="13.140625" style="3" bestFit="1" customWidth="1"/>
    <col min="12557" max="12557" width="10.85546875" style="3" bestFit="1" customWidth="1"/>
    <col min="12558" max="12558" width="9.140625" style="3"/>
    <col min="12559" max="12559" width="10" style="3" bestFit="1" customWidth="1"/>
    <col min="12560" max="12800" width="9.140625" style="3"/>
    <col min="12801" max="12801" width="14.7109375" style="3" customWidth="1"/>
    <col min="12802" max="12802" width="9.42578125" style="3" customWidth="1"/>
    <col min="12803" max="12803" width="12.7109375" style="3" customWidth="1"/>
    <col min="12804" max="12804" width="8" style="3" customWidth="1"/>
    <col min="12805" max="12805" width="15.7109375" style="3" customWidth="1"/>
    <col min="12806" max="12806" width="10.7109375" style="3" customWidth="1"/>
    <col min="12807" max="12807" width="20.5703125" style="3" customWidth="1"/>
    <col min="12808" max="12808" width="17.28515625" style="3" customWidth="1"/>
    <col min="12809" max="12809" width="17.140625" style="3" customWidth="1"/>
    <col min="12810" max="12810" width="16.85546875" style="3" customWidth="1"/>
    <col min="12811" max="12811" width="16.7109375" style="3" customWidth="1"/>
    <col min="12812" max="12812" width="13.140625" style="3" bestFit="1" customWidth="1"/>
    <col min="12813" max="12813" width="10.85546875" style="3" bestFit="1" customWidth="1"/>
    <col min="12814" max="12814" width="9.140625" style="3"/>
    <col min="12815" max="12815" width="10" style="3" bestFit="1" customWidth="1"/>
    <col min="12816" max="13056" width="9.140625" style="3"/>
    <col min="13057" max="13057" width="14.7109375" style="3" customWidth="1"/>
    <col min="13058" max="13058" width="9.42578125" style="3" customWidth="1"/>
    <col min="13059" max="13059" width="12.7109375" style="3" customWidth="1"/>
    <col min="13060" max="13060" width="8" style="3" customWidth="1"/>
    <col min="13061" max="13061" width="15.7109375" style="3" customWidth="1"/>
    <col min="13062" max="13062" width="10.7109375" style="3" customWidth="1"/>
    <col min="13063" max="13063" width="20.5703125" style="3" customWidth="1"/>
    <col min="13064" max="13064" width="17.28515625" style="3" customWidth="1"/>
    <col min="13065" max="13065" width="17.140625" style="3" customWidth="1"/>
    <col min="13066" max="13066" width="16.85546875" style="3" customWidth="1"/>
    <col min="13067" max="13067" width="16.7109375" style="3" customWidth="1"/>
    <col min="13068" max="13068" width="13.140625" style="3" bestFit="1" customWidth="1"/>
    <col min="13069" max="13069" width="10.85546875" style="3" bestFit="1" customWidth="1"/>
    <col min="13070" max="13070" width="9.140625" style="3"/>
    <col min="13071" max="13071" width="10" style="3" bestFit="1" customWidth="1"/>
    <col min="13072" max="13312" width="9.140625" style="3"/>
    <col min="13313" max="13313" width="14.7109375" style="3" customWidth="1"/>
    <col min="13314" max="13314" width="9.42578125" style="3" customWidth="1"/>
    <col min="13315" max="13315" width="12.7109375" style="3" customWidth="1"/>
    <col min="13316" max="13316" width="8" style="3" customWidth="1"/>
    <col min="13317" max="13317" width="15.7109375" style="3" customWidth="1"/>
    <col min="13318" max="13318" width="10.7109375" style="3" customWidth="1"/>
    <col min="13319" max="13319" width="20.5703125" style="3" customWidth="1"/>
    <col min="13320" max="13320" width="17.28515625" style="3" customWidth="1"/>
    <col min="13321" max="13321" width="17.140625" style="3" customWidth="1"/>
    <col min="13322" max="13322" width="16.85546875" style="3" customWidth="1"/>
    <col min="13323" max="13323" width="16.7109375" style="3" customWidth="1"/>
    <col min="13324" max="13324" width="13.140625" style="3" bestFit="1" customWidth="1"/>
    <col min="13325" max="13325" width="10.85546875" style="3" bestFit="1" customWidth="1"/>
    <col min="13326" max="13326" width="9.140625" style="3"/>
    <col min="13327" max="13327" width="10" style="3" bestFit="1" customWidth="1"/>
    <col min="13328" max="13568" width="9.140625" style="3"/>
    <col min="13569" max="13569" width="14.7109375" style="3" customWidth="1"/>
    <col min="13570" max="13570" width="9.42578125" style="3" customWidth="1"/>
    <col min="13571" max="13571" width="12.7109375" style="3" customWidth="1"/>
    <col min="13572" max="13572" width="8" style="3" customWidth="1"/>
    <col min="13573" max="13573" width="15.7109375" style="3" customWidth="1"/>
    <col min="13574" max="13574" width="10.7109375" style="3" customWidth="1"/>
    <col min="13575" max="13575" width="20.5703125" style="3" customWidth="1"/>
    <col min="13576" max="13576" width="17.28515625" style="3" customWidth="1"/>
    <col min="13577" max="13577" width="17.140625" style="3" customWidth="1"/>
    <col min="13578" max="13578" width="16.85546875" style="3" customWidth="1"/>
    <col min="13579" max="13579" width="16.7109375" style="3" customWidth="1"/>
    <col min="13580" max="13580" width="13.140625" style="3" bestFit="1" customWidth="1"/>
    <col min="13581" max="13581" width="10.85546875" style="3" bestFit="1" customWidth="1"/>
    <col min="13582" max="13582" width="9.140625" style="3"/>
    <col min="13583" max="13583" width="10" style="3" bestFit="1" customWidth="1"/>
    <col min="13584" max="13824" width="9.140625" style="3"/>
    <col min="13825" max="13825" width="14.7109375" style="3" customWidth="1"/>
    <col min="13826" max="13826" width="9.42578125" style="3" customWidth="1"/>
    <col min="13827" max="13827" width="12.7109375" style="3" customWidth="1"/>
    <col min="13828" max="13828" width="8" style="3" customWidth="1"/>
    <col min="13829" max="13829" width="15.7109375" style="3" customWidth="1"/>
    <col min="13830" max="13830" width="10.7109375" style="3" customWidth="1"/>
    <col min="13831" max="13831" width="20.5703125" style="3" customWidth="1"/>
    <col min="13832" max="13832" width="17.28515625" style="3" customWidth="1"/>
    <col min="13833" max="13833" width="17.140625" style="3" customWidth="1"/>
    <col min="13834" max="13834" width="16.85546875" style="3" customWidth="1"/>
    <col min="13835" max="13835" width="16.7109375" style="3" customWidth="1"/>
    <col min="13836" max="13836" width="13.140625" style="3" bestFit="1" customWidth="1"/>
    <col min="13837" max="13837" width="10.85546875" style="3" bestFit="1" customWidth="1"/>
    <col min="13838" max="13838" width="9.140625" style="3"/>
    <col min="13839" max="13839" width="10" style="3" bestFit="1" customWidth="1"/>
    <col min="13840" max="14080" width="9.140625" style="3"/>
    <col min="14081" max="14081" width="14.7109375" style="3" customWidth="1"/>
    <col min="14082" max="14082" width="9.42578125" style="3" customWidth="1"/>
    <col min="14083" max="14083" width="12.7109375" style="3" customWidth="1"/>
    <col min="14084" max="14084" width="8" style="3" customWidth="1"/>
    <col min="14085" max="14085" width="15.7109375" style="3" customWidth="1"/>
    <col min="14086" max="14086" width="10.7109375" style="3" customWidth="1"/>
    <col min="14087" max="14087" width="20.5703125" style="3" customWidth="1"/>
    <col min="14088" max="14088" width="17.28515625" style="3" customWidth="1"/>
    <col min="14089" max="14089" width="17.140625" style="3" customWidth="1"/>
    <col min="14090" max="14090" width="16.85546875" style="3" customWidth="1"/>
    <col min="14091" max="14091" width="16.7109375" style="3" customWidth="1"/>
    <col min="14092" max="14092" width="13.140625" style="3" bestFit="1" customWidth="1"/>
    <col min="14093" max="14093" width="10.85546875" style="3" bestFit="1" customWidth="1"/>
    <col min="14094" max="14094" width="9.140625" style="3"/>
    <col min="14095" max="14095" width="10" style="3" bestFit="1" customWidth="1"/>
    <col min="14096" max="14336" width="9.140625" style="3"/>
    <col min="14337" max="14337" width="14.7109375" style="3" customWidth="1"/>
    <col min="14338" max="14338" width="9.42578125" style="3" customWidth="1"/>
    <col min="14339" max="14339" width="12.7109375" style="3" customWidth="1"/>
    <col min="14340" max="14340" width="8" style="3" customWidth="1"/>
    <col min="14341" max="14341" width="15.7109375" style="3" customWidth="1"/>
    <col min="14342" max="14342" width="10.7109375" style="3" customWidth="1"/>
    <col min="14343" max="14343" width="20.5703125" style="3" customWidth="1"/>
    <col min="14344" max="14344" width="17.28515625" style="3" customWidth="1"/>
    <col min="14345" max="14345" width="17.140625" style="3" customWidth="1"/>
    <col min="14346" max="14346" width="16.85546875" style="3" customWidth="1"/>
    <col min="14347" max="14347" width="16.7109375" style="3" customWidth="1"/>
    <col min="14348" max="14348" width="13.140625" style="3" bestFit="1" customWidth="1"/>
    <col min="14349" max="14349" width="10.85546875" style="3" bestFit="1" customWidth="1"/>
    <col min="14350" max="14350" width="9.140625" style="3"/>
    <col min="14351" max="14351" width="10" style="3" bestFit="1" customWidth="1"/>
    <col min="14352" max="14592" width="9.140625" style="3"/>
    <col min="14593" max="14593" width="14.7109375" style="3" customWidth="1"/>
    <col min="14594" max="14594" width="9.42578125" style="3" customWidth="1"/>
    <col min="14595" max="14595" width="12.7109375" style="3" customWidth="1"/>
    <col min="14596" max="14596" width="8" style="3" customWidth="1"/>
    <col min="14597" max="14597" width="15.7109375" style="3" customWidth="1"/>
    <col min="14598" max="14598" width="10.7109375" style="3" customWidth="1"/>
    <col min="14599" max="14599" width="20.5703125" style="3" customWidth="1"/>
    <col min="14600" max="14600" width="17.28515625" style="3" customWidth="1"/>
    <col min="14601" max="14601" width="17.140625" style="3" customWidth="1"/>
    <col min="14602" max="14602" width="16.85546875" style="3" customWidth="1"/>
    <col min="14603" max="14603" width="16.7109375" style="3" customWidth="1"/>
    <col min="14604" max="14604" width="13.140625" style="3" bestFit="1" customWidth="1"/>
    <col min="14605" max="14605" width="10.85546875" style="3" bestFit="1" customWidth="1"/>
    <col min="14606" max="14606" width="9.140625" style="3"/>
    <col min="14607" max="14607" width="10" style="3" bestFit="1" customWidth="1"/>
    <col min="14608" max="14848" width="9.140625" style="3"/>
    <col min="14849" max="14849" width="14.7109375" style="3" customWidth="1"/>
    <col min="14850" max="14850" width="9.42578125" style="3" customWidth="1"/>
    <col min="14851" max="14851" width="12.7109375" style="3" customWidth="1"/>
    <col min="14852" max="14852" width="8" style="3" customWidth="1"/>
    <col min="14853" max="14853" width="15.7109375" style="3" customWidth="1"/>
    <col min="14854" max="14854" width="10.7109375" style="3" customWidth="1"/>
    <col min="14855" max="14855" width="20.5703125" style="3" customWidth="1"/>
    <col min="14856" max="14856" width="17.28515625" style="3" customWidth="1"/>
    <col min="14857" max="14857" width="17.140625" style="3" customWidth="1"/>
    <col min="14858" max="14858" width="16.85546875" style="3" customWidth="1"/>
    <col min="14859" max="14859" width="16.7109375" style="3" customWidth="1"/>
    <col min="14860" max="14860" width="13.140625" style="3" bestFit="1" customWidth="1"/>
    <col min="14861" max="14861" width="10.85546875" style="3" bestFit="1" customWidth="1"/>
    <col min="14862" max="14862" width="9.140625" style="3"/>
    <col min="14863" max="14863" width="10" style="3" bestFit="1" customWidth="1"/>
    <col min="14864" max="15104" width="9.140625" style="3"/>
    <col min="15105" max="15105" width="14.7109375" style="3" customWidth="1"/>
    <col min="15106" max="15106" width="9.42578125" style="3" customWidth="1"/>
    <col min="15107" max="15107" width="12.7109375" style="3" customWidth="1"/>
    <col min="15108" max="15108" width="8" style="3" customWidth="1"/>
    <col min="15109" max="15109" width="15.7109375" style="3" customWidth="1"/>
    <col min="15110" max="15110" width="10.7109375" style="3" customWidth="1"/>
    <col min="15111" max="15111" width="20.5703125" style="3" customWidth="1"/>
    <col min="15112" max="15112" width="17.28515625" style="3" customWidth="1"/>
    <col min="15113" max="15113" width="17.140625" style="3" customWidth="1"/>
    <col min="15114" max="15114" width="16.85546875" style="3" customWidth="1"/>
    <col min="15115" max="15115" width="16.7109375" style="3" customWidth="1"/>
    <col min="15116" max="15116" width="13.140625" style="3" bestFit="1" customWidth="1"/>
    <col min="15117" max="15117" width="10.85546875" style="3" bestFit="1" customWidth="1"/>
    <col min="15118" max="15118" width="9.140625" style="3"/>
    <col min="15119" max="15119" width="10" style="3" bestFit="1" customWidth="1"/>
    <col min="15120" max="15360" width="9.140625" style="3"/>
    <col min="15361" max="15361" width="14.7109375" style="3" customWidth="1"/>
    <col min="15362" max="15362" width="9.42578125" style="3" customWidth="1"/>
    <col min="15363" max="15363" width="12.7109375" style="3" customWidth="1"/>
    <col min="15364" max="15364" width="8" style="3" customWidth="1"/>
    <col min="15365" max="15365" width="15.7109375" style="3" customWidth="1"/>
    <col min="15366" max="15366" width="10.7109375" style="3" customWidth="1"/>
    <col min="15367" max="15367" width="20.5703125" style="3" customWidth="1"/>
    <col min="15368" max="15368" width="17.28515625" style="3" customWidth="1"/>
    <col min="15369" max="15369" width="17.140625" style="3" customWidth="1"/>
    <col min="15370" max="15370" width="16.85546875" style="3" customWidth="1"/>
    <col min="15371" max="15371" width="16.7109375" style="3" customWidth="1"/>
    <col min="15372" max="15372" width="13.140625" style="3" bestFit="1" customWidth="1"/>
    <col min="15373" max="15373" width="10.85546875" style="3" bestFit="1" customWidth="1"/>
    <col min="15374" max="15374" width="9.140625" style="3"/>
    <col min="15375" max="15375" width="10" style="3" bestFit="1" customWidth="1"/>
    <col min="15376" max="15616" width="9.140625" style="3"/>
    <col min="15617" max="15617" width="14.7109375" style="3" customWidth="1"/>
    <col min="15618" max="15618" width="9.42578125" style="3" customWidth="1"/>
    <col min="15619" max="15619" width="12.7109375" style="3" customWidth="1"/>
    <col min="15620" max="15620" width="8" style="3" customWidth="1"/>
    <col min="15621" max="15621" width="15.7109375" style="3" customWidth="1"/>
    <col min="15622" max="15622" width="10.7109375" style="3" customWidth="1"/>
    <col min="15623" max="15623" width="20.5703125" style="3" customWidth="1"/>
    <col min="15624" max="15624" width="17.28515625" style="3" customWidth="1"/>
    <col min="15625" max="15625" width="17.140625" style="3" customWidth="1"/>
    <col min="15626" max="15626" width="16.85546875" style="3" customWidth="1"/>
    <col min="15627" max="15627" width="16.7109375" style="3" customWidth="1"/>
    <col min="15628" max="15628" width="13.140625" style="3" bestFit="1" customWidth="1"/>
    <col min="15629" max="15629" width="10.85546875" style="3" bestFit="1" customWidth="1"/>
    <col min="15630" max="15630" width="9.140625" style="3"/>
    <col min="15631" max="15631" width="10" style="3" bestFit="1" customWidth="1"/>
    <col min="15632" max="15872" width="9.140625" style="3"/>
    <col min="15873" max="15873" width="14.7109375" style="3" customWidth="1"/>
    <col min="15874" max="15874" width="9.42578125" style="3" customWidth="1"/>
    <col min="15875" max="15875" width="12.7109375" style="3" customWidth="1"/>
    <col min="15876" max="15876" width="8" style="3" customWidth="1"/>
    <col min="15877" max="15877" width="15.7109375" style="3" customWidth="1"/>
    <col min="15878" max="15878" width="10.7109375" style="3" customWidth="1"/>
    <col min="15879" max="15879" width="20.5703125" style="3" customWidth="1"/>
    <col min="15880" max="15880" width="17.28515625" style="3" customWidth="1"/>
    <col min="15881" max="15881" width="17.140625" style="3" customWidth="1"/>
    <col min="15882" max="15882" width="16.85546875" style="3" customWidth="1"/>
    <col min="15883" max="15883" width="16.7109375" style="3" customWidth="1"/>
    <col min="15884" max="15884" width="13.140625" style="3" bestFit="1" customWidth="1"/>
    <col min="15885" max="15885" width="10.85546875" style="3" bestFit="1" customWidth="1"/>
    <col min="15886" max="15886" width="9.140625" style="3"/>
    <col min="15887" max="15887" width="10" style="3" bestFit="1" customWidth="1"/>
    <col min="15888" max="16128" width="9.140625" style="3"/>
    <col min="16129" max="16129" width="14.7109375" style="3" customWidth="1"/>
    <col min="16130" max="16130" width="9.42578125" style="3" customWidth="1"/>
    <col min="16131" max="16131" width="12.7109375" style="3" customWidth="1"/>
    <col min="16132" max="16132" width="8" style="3" customWidth="1"/>
    <col min="16133" max="16133" width="15.7109375" style="3" customWidth="1"/>
    <col min="16134" max="16134" width="10.7109375" style="3" customWidth="1"/>
    <col min="16135" max="16135" width="20.5703125" style="3" customWidth="1"/>
    <col min="16136" max="16136" width="17.28515625" style="3" customWidth="1"/>
    <col min="16137" max="16137" width="17.140625" style="3" customWidth="1"/>
    <col min="16138" max="16138" width="16.85546875" style="3" customWidth="1"/>
    <col min="16139" max="16139" width="16.7109375" style="3" customWidth="1"/>
    <col min="16140" max="16140" width="13.140625" style="3" bestFit="1" customWidth="1"/>
    <col min="16141" max="16141" width="10.85546875" style="3" bestFit="1" customWidth="1"/>
    <col min="16142" max="16142" width="9.140625" style="3"/>
    <col min="16143" max="16143" width="10" style="3" bestFit="1" customWidth="1"/>
    <col min="16144" max="16384" width="9.140625" style="3"/>
  </cols>
  <sheetData>
    <row r="1" spans="1:11" ht="19.5" customHeight="1" x14ac:dyDescent="0.2">
      <c r="A1" s="2"/>
      <c r="B1" s="2"/>
      <c r="C1" s="2"/>
      <c r="H1" s="6"/>
      <c r="J1" s="135" t="s">
        <v>145</v>
      </c>
      <c r="K1" s="135"/>
    </row>
    <row r="2" spans="1:11" x14ac:dyDescent="0.2">
      <c r="A2" s="2"/>
      <c r="B2" s="2"/>
      <c r="C2" s="2"/>
      <c r="H2" s="6"/>
      <c r="J2" s="135"/>
      <c r="K2" s="135"/>
    </row>
    <row r="3" spans="1:11" x14ac:dyDescent="0.2">
      <c r="A3" s="2"/>
      <c r="B3" s="2"/>
      <c r="C3" s="2"/>
      <c r="H3" s="6"/>
      <c r="J3" s="135"/>
      <c r="K3" s="135"/>
    </row>
    <row r="4" spans="1:11" x14ac:dyDescent="0.2">
      <c r="A4" s="2"/>
      <c r="B4" s="2"/>
      <c r="C4" s="2"/>
      <c r="H4" s="6"/>
      <c r="J4" s="135"/>
      <c r="K4" s="135"/>
    </row>
    <row r="5" spans="1:11" x14ac:dyDescent="0.2">
      <c r="A5" s="2"/>
      <c r="B5" s="2"/>
      <c r="C5" s="2"/>
      <c r="H5" s="6"/>
      <c r="J5" s="135"/>
      <c r="K5" s="135"/>
    </row>
    <row r="6" spans="1:11" ht="72.75" customHeight="1" x14ac:dyDescent="0.2">
      <c r="A6" s="2"/>
      <c r="B6" s="2"/>
      <c r="C6" s="2"/>
      <c r="H6" s="6"/>
      <c r="J6" s="135"/>
      <c r="K6" s="135"/>
    </row>
    <row r="7" spans="1:11" ht="15.75" x14ac:dyDescent="0.2">
      <c r="A7" s="136" t="s">
        <v>76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5.75" x14ac:dyDescent="0.25">
      <c r="A8" s="137" t="s">
        <v>146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5.75" x14ac:dyDescent="0.25">
      <c r="A9" s="137" t="s">
        <v>183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x14ac:dyDescent="0.2">
      <c r="A10" s="139" t="s">
        <v>180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3.9" x14ac:dyDescent="0.2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0.9" x14ac:dyDescent="0.25">
      <c r="A12" s="7"/>
      <c r="B12" s="7"/>
      <c r="C12" s="7"/>
    </row>
    <row r="13" spans="1:11" ht="24" customHeight="1" x14ac:dyDescent="0.2">
      <c r="A13" s="141" t="s">
        <v>77</v>
      </c>
      <c r="B13" s="141"/>
      <c r="C13" s="141"/>
      <c r="D13" s="8" t="s">
        <v>78</v>
      </c>
      <c r="E13" s="9" t="s">
        <v>79</v>
      </c>
      <c r="F13" s="142" t="s">
        <v>80</v>
      </c>
      <c r="G13" s="143" t="s">
        <v>81</v>
      </c>
      <c r="H13" s="143"/>
      <c r="I13" s="143"/>
      <c r="J13" s="143"/>
      <c r="K13" s="143"/>
    </row>
    <row r="14" spans="1:11" ht="22.5" customHeight="1" x14ac:dyDescent="0.2">
      <c r="A14" s="141"/>
      <c r="B14" s="141"/>
      <c r="C14" s="141"/>
      <c r="D14" s="8" t="s">
        <v>82</v>
      </c>
      <c r="E14" s="9" t="s">
        <v>83</v>
      </c>
      <c r="F14" s="142"/>
      <c r="G14" s="143"/>
      <c r="H14" s="143"/>
      <c r="I14" s="143"/>
      <c r="J14" s="143"/>
      <c r="K14" s="143"/>
    </row>
    <row r="15" spans="1:11" ht="4.5" customHeight="1" x14ac:dyDescent="0.2">
      <c r="A15" s="141"/>
      <c r="B15" s="141"/>
      <c r="C15" s="141"/>
      <c r="D15" s="10"/>
      <c r="E15" s="10"/>
      <c r="F15" s="142"/>
      <c r="G15" s="143"/>
      <c r="H15" s="143"/>
      <c r="I15" s="143"/>
      <c r="J15" s="143"/>
      <c r="K15" s="143"/>
    </row>
    <row r="16" spans="1:11" ht="12.75" customHeight="1" x14ac:dyDescent="0.2">
      <c r="A16" s="141"/>
      <c r="B16" s="141"/>
      <c r="C16" s="141"/>
      <c r="D16" s="10"/>
      <c r="E16" s="10"/>
      <c r="F16" s="142"/>
      <c r="G16" s="144" t="s">
        <v>84</v>
      </c>
      <c r="H16" s="11" t="s">
        <v>85</v>
      </c>
      <c r="I16" s="11" t="s">
        <v>86</v>
      </c>
      <c r="J16" s="11" t="s">
        <v>87</v>
      </c>
      <c r="K16" s="11" t="s">
        <v>88</v>
      </c>
    </row>
    <row r="17" spans="1:19" ht="45" customHeight="1" x14ac:dyDescent="0.2">
      <c r="A17" s="141"/>
      <c r="B17" s="141"/>
      <c r="C17" s="141"/>
      <c r="D17" s="10"/>
      <c r="E17" s="10"/>
      <c r="F17" s="142"/>
      <c r="G17" s="144"/>
      <c r="H17" s="11" t="s">
        <v>89</v>
      </c>
      <c r="I17" s="11" t="s">
        <v>90</v>
      </c>
      <c r="J17" s="11" t="s">
        <v>91</v>
      </c>
      <c r="K17" s="11" t="s">
        <v>92</v>
      </c>
    </row>
    <row r="18" spans="1:19" x14ac:dyDescent="0.2">
      <c r="A18" s="141" t="s">
        <v>93</v>
      </c>
      <c r="B18" s="141"/>
      <c r="C18" s="141"/>
      <c r="D18" s="9">
        <v>1</v>
      </c>
      <c r="E18" s="9">
        <v>2</v>
      </c>
      <c r="F18" s="12">
        <v>3</v>
      </c>
      <c r="G18" s="12">
        <v>4</v>
      </c>
      <c r="H18" s="12">
        <v>5</v>
      </c>
      <c r="I18" s="12">
        <v>6</v>
      </c>
      <c r="J18" s="12">
        <v>7</v>
      </c>
      <c r="K18" s="12">
        <v>8</v>
      </c>
    </row>
    <row r="19" spans="1:19" ht="29.25" customHeight="1" x14ac:dyDescent="0.2">
      <c r="A19" s="145" t="s">
        <v>94</v>
      </c>
      <c r="B19" s="145"/>
      <c r="C19" s="145"/>
      <c r="D19" s="13">
        <v>1</v>
      </c>
      <c r="E19" s="8"/>
      <c r="F19" s="14"/>
      <c r="G19" s="15">
        <f>SUM(H19:K19)</f>
        <v>6104769989.0300007</v>
      </c>
      <c r="H19" s="15">
        <f>SUM(H20:H24,H28)</f>
        <v>1526192497.23</v>
      </c>
      <c r="I19" s="15">
        <f t="shared" ref="I19:K19" si="0">SUM(I20:I24,I28)</f>
        <v>1526192497.27</v>
      </c>
      <c r="J19" s="15">
        <f t="shared" si="0"/>
        <v>1526192497.26</v>
      </c>
      <c r="K19" s="15">
        <f t="shared" si="0"/>
        <v>1526192497.27</v>
      </c>
      <c r="L19" s="5"/>
      <c r="M19" s="5"/>
    </row>
    <row r="20" spans="1:19" ht="33" customHeight="1" x14ac:dyDescent="0.2">
      <c r="A20" s="145" t="s">
        <v>95</v>
      </c>
      <c r="B20" s="145"/>
      <c r="C20" s="145"/>
      <c r="D20" s="13" t="s">
        <v>96</v>
      </c>
      <c r="E20" s="8" t="s">
        <v>97</v>
      </c>
      <c r="F20" s="16">
        <v>0.3</v>
      </c>
      <c r="G20" s="17">
        <f t="shared" ref="G20:G24" si="1">SUM(H20:K20)</f>
        <v>391595350.59000003</v>
      </c>
      <c r="H20" s="15">
        <v>97898837.640000001</v>
      </c>
      <c r="I20" s="15">
        <v>97898837.650000006</v>
      </c>
      <c r="J20" s="15">
        <v>97898837.650000006</v>
      </c>
      <c r="K20" s="15">
        <v>97898837.650000006</v>
      </c>
      <c r="L20" s="5"/>
      <c r="M20" s="5"/>
      <c r="N20" s="5"/>
      <c r="O20" s="5"/>
    </row>
    <row r="21" spans="1:19" ht="50.25" customHeight="1" x14ac:dyDescent="0.2">
      <c r="A21" s="140" t="s">
        <v>98</v>
      </c>
      <c r="B21" s="146" t="s">
        <v>99</v>
      </c>
      <c r="C21" s="18" t="s">
        <v>100</v>
      </c>
      <c r="D21" s="13">
        <v>3</v>
      </c>
      <c r="E21" s="8" t="s">
        <v>101</v>
      </c>
      <c r="F21" s="17">
        <v>2.35</v>
      </c>
      <c r="G21" s="17">
        <f t="shared" si="1"/>
        <v>632104781.01999998</v>
      </c>
      <c r="H21" s="15">
        <v>158026195.25</v>
      </c>
      <c r="I21" s="15">
        <v>158026195.25999999</v>
      </c>
      <c r="J21" s="15">
        <v>158026195.25</v>
      </c>
      <c r="K21" s="15">
        <v>158026195.25999999</v>
      </c>
      <c r="L21" s="5"/>
      <c r="M21" s="5"/>
      <c r="N21" s="5"/>
      <c r="O21" s="5"/>
    </row>
    <row r="22" spans="1:19" ht="33.75" x14ac:dyDescent="0.2">
      <c r="A22" s="140"/>
      <c r="B22" s="146"/>
      <c r="C22" s="8" t="s">
        <v>102</v>
      </c>
      <c r="D22" s="13">
        <v>4</v>
      </c>
      <c r="E22" s="8" t="s">
        <v>103</v>
      </c>
      <c r="F22" s="17">
        <v>0.56000000000000005</v>
      </c>
      <c r="G22" s="17">
        <f t="shared" si="1"/>
        <v>208265182.99000001</v>
      </c>
      <c r="H22" s="15">
        <v>52066295.740000002</v>
      </c>
      <c r="I22" s="15">
        <v>52066295.75</v>
      </c>
      <c r="J22" s="15">
        <v>52066295.75</v>
      </c>
      <c r="K22" s="15">
        <v>52066295.75</v>
      </c>
      <c r="L22" s="5"/>
      <c r="M22" s="5"/>
      <c r="N22" s="5"/>
      <c r="O22" s="5"/>
      <c r="Q22" s="5"/>
      <c r="S22" s="5"/>
    </row>
    <row r="23" spans="1:19" ht="22.5" x14ac:dyDescent="0.2">
      <c r="A23" s="140"/>
      <c r="B23" s="146"/>
      <c r="C23" s="8" t="s">
        <v>104</v>
      </c>
      <c r="D23" s="13">
        <v>5</v>
      </c>
      <c r="E23" s="8" t="s">
        <v>75</v>
      </c>
      <c r="F23" s="17">
        <v>1.98</v>
      </c>
      <c r="G23" s="17">
        <f t="shared" si="1"/>
        <v>1543189553.1200001</v>
      </c>
      <c r="H23" s="15">
        <v>385797388.28000003</v>
      </c>
      <c r="I23" s="15">
        <v>385797388.28000003</v>
      </c>
      <c r="J23" s="15">
        <v>385797388.28000003</v>
      </c>
      <c r="K23" s="15">
        <v>385797388.28000003</v>
      </c>
      <c r="L23" s="5"/>
      <c r="M23" s="5"/>
      <c r="N23" s="5"/>
      <c r="O23" s="5"/>
    </row>
    <row r="24" spans="1:19" ht="22.5" x14ac:dyDescent="0.2">
      <c r="A24" s="140" t="s">
        <v>105</v>
      </c>
      <c r="B24" s="140"/>
      <c r="C24" s="140"/>
      <c r="D24" s="13">
        <v>6</v>
      </c>
      <c r="E24" s="8" t="s">
        <v>106</v>
      </c>
      <c r="F24" s="19">
        <v>0.17235</v>
      </c>
      <c r="G24" s="17">
        <f t="shared" si="1"/>
        <v>2782459920.9200001</v>
      </c>
      <c r="H24" s="15">
        <v>695614980.23000002</v>
      </c>
      <c r="I24" s="15">
        <v>695614980.23000002</v>
      </c>
      <c r="J24" s="15">
        <v>695614980.23000002</v>
      </c>
      <c r="K24" s="15">
        <v>695614980.23000002</v>
      </c>
      <c r="L24" s="5"/>
      <c r="M24" s="5"/>
      <c r="N24" s="5"/>
      <c r="O24" s="5"/>
    </row>
    <row r="25" spans="1:19" ht="28.5" customHeight="1" x14ac:dyDescent="0.2">
      <c r="A25" s="140" t="s">
        <v>107</v>
      </c>
      <c r="B25" s="140"/>
      <c r="C25" s="140"/>
      <c r="D25" s="13">
        <v>7</v>
      </c>
      <c r="E25" s="8" t="s">
        <v>108</v>
      </c>
      <c r="F25" s="20">
        <v>4.8000000000000001E-2</v>
      </c>
      <c r="G25" s="17">
        <f>SUM(H25:K25)</f>
        <v>54613300.079999998</v>
      </c>
      <c r="H25" s="15">
        <v>13653325.02</v>
      </c>
      <c r="I25" s="15">
        <v>13653325.02</v>
      </c>
      <c r="J25" s="15">
        <v>13653325.02</v>
      </c>
      <c r="K25" s="15">
        <v>13653325.02</v>
      </c>
      <c r="L25" s="5"/>
      <c r="M25" s="5"/>
      <c r="N25" s="5"/>
      <c r="O25" s="5"/>
    </row>
    <row r="26" spans="1:19" ht="26.25" customHeight="1" x14ac:dyDescent="0.2">
      <c r="A26" s="140"/>
      <c r="B26" s="140"/>
      <c r="C26" s="140"/>
      <c r="D26" s="13">
        <v>8</v>
      </c>
      <c r="E26" s="8" t="s">
        <v>106</v>
      </c>
      <c r="F26" s="20"/>
      <c r="G26" s="17"/>
      <c r="H26" s="17"/>
      <c r="I26" s="17"/>
      <c r="J26" s="17"/>
      <c r="K26" s="17"/>
      <c r="L26" s="5"/>
      <c r="M26" s="5"/>
    </row>
    <row r="27" spans="1:19" ht="22.5" x14ac:dyDescent="0.2">
      <c r="A27" s="140" t="s">
        <v>109</v>
      </c>
      <c r="B27" s="140"/>
      <c r="C27" s="140"/>
      <c r="D27" s="13">
        <v>9</v>
      </c>
      <c r="E27" s="8" t="s">
        <v>106</v>
      </c>
      <c r="F27" s="19">
        <v>2.5699999999999998E-3</v>
      </c>
      <c r="G27" s="17">
        <f>SUM(H27:K27)</f>
        <v>261591416.13</v>
      </c>
      <c r="H27" s="15">
        <v>65397854.030000001</v>
      </c>
      <c r="I27" s="15">
        <v>65397854.030000001</v>
      </c>
      <c r="J27" s="15">
        <v>65397854.030000001</v>
      </c>
      <c r="K27" s="15">
        <v>65397854.039999999</v>
      </c>
      <c r="L27" s="5"/>
      <c r="M27" s="5"/>
      <c r="N27" s="5"/>
      <c r="O27" s="5"/>
    </row>
    <row r="28" spans="1:19" ht="22.15" customHeight="1" x14ac:dyDescent="0.2">
      <c r="A28" s="145" t="s">
        <v>110</v>
      </c>
      <c r="B28" s="145"/>
      <c r="C28" s="145"/>
      <c r="D28" s="13">
        <v>10</v>
      </c>
      <c r="E28" s="8" t="s">
        <v>111</v>
      </c>
      <c r="F28" s="17">
        <v>0.06</v>
      </c>
      <c r="G28" s="17">
        <f>SUM(H28:K28)</f>
        <v>547155200.38999999</v>
      </c>
      <c r="H28" s="15">
        <v>136788800.09</v>
      </c>
      <c r="I28" s="15">
        <v>136788800.09999999</v>
      </c>
      <c r="J28" s="15">
        <v>136788800.09999999</v>
      </c>
      <c r="K28" s="15">
        <v>136788800.09999999</v>
      </c>
      <c r="L28" s="5"/>
      <c r="M28" s="5"/>
      <c r="N28" s="5"/>
      <c r="O28" s="5"/>
    </row>
    <row r="29" spans="1:19" ht="24" customHeight="1" x14ac:dyDescent="0.2">
      <c r="A29" s="145" t="s">
        <v>112</v>
      </c>
      <c r="B29" s="145"/>
      <c r="C29" s="145"/>
      <c r="D29" s="13">
        <v>11</v>
      </c>
      <c r="E29" s="8" t="s">
        <v>108</v>
      </c>
      <c r="F29" s="20"/>
      <c r="G29" s="15"/>
      <c r="H29" s="15"/>
      <c r="I29" s="15"/>
      <c r="J29" s="15"/>
      <c r="K29" s="15"/>
      <c r="L29" s="5"/>
      <c r="M29" s="5"/>
    </row>
    <row r="30" spans="1:19" ht="35.25" customHeight="1" x14ac:dyDescent="0.2">
      <c r="A30" s="145" t="s">
        <v>113</v>
      </c>
      <c r="B30" s="145"/>
      <c r="C30" s="145"/>
      <c r="D30" s="13">
        <v>12</v>
      </c>
      <c r="E30" s="8"/>
      <c r="F30" s="14"/>
      <c r="G30" s="15">
        <f>SUM(H30:K30)</f>
        <v>6104769989.0300007</v>
      </c>
      <c r="H30" s="15">
        <f>SUM(H31:H35,H39)</f>
        <v>1526192497.23</v>
      </c>
      <c r="I30" s="15">
        <f t="shared" ref="I30" si="2">SUM(I31:I35,I39)</f>
        <v>1526192497.27</v>
      </c>
      <c r="J30" s="15">
        <f t="shared" ref="J30" si="3">SUM(J31:J35,J39)</f>
        <v>1526192497.26</v>
      </c>
      <c r="K30" s="15">
        <f t="shared" ref="K30" si="4">SUM(K31:K35,K39)</f>
        <v>1526192497.27</v>
      </c>
      <c r="L30" s="5"/>
      <c r="M30" s="5"/>
    </row>
    <row r="31" spans="1:19" ht="33.75" customHeight="1" x14ac:dyDescent="0.2">
      <c r="A31" s="145" t="s">
        <v>114</v>
      </c>
      <c r="B31" s="145"/>
      <c r="C31" s="145"/>
      <c r="D31" s="13">
        <v>13</v>
      </c>
      <c r="E31" s="8" t="s">
        <v>97</v>
      </c>
      <c r="F31" s="16">
        <v>0.3</v>
      </c>
      <c r="G31" s="17">
        <f t="shared" ref="G31:G35" si="5">SUM(H31:K31)</f>
        <v>391595350.59000003</v>
      </c>
      <c r="H31" s="15">
        <f>H20</f>
        <v>97898837.640000001</v>
      </c>
      <c r="I31" s="15">
        <f t="shared" ref="I31:K31" si="6">I20</f>
        <v>97898837.650000006</v>
      </c>
      <c r="J31" s="15">
        <f t="shared" si="6"/>
        <v>97898837.650000006</v>
      </c>
      <c r="K31" s="15">
        <f t="shared" si="6"/>
        <v>97898837.650000006</v>
      </c>
      <c r="L31" s="5"/>
      <c r="M31" s="5"/>
    </row>
    <row r="32" spans="1:19" ht="33.75" x14ac:dyDescent="0.2">
      <c r="A32" s="140" t="s">
        <v>98</v>
      </c>
      <c r="B32" s="146" t="s">
        <v>99</v>
      </c>
      <c r="C32" s="21"/>
      <c r="D32" s="13">
        <v>14</v>
      </c>
      <c r="E32" s="8" t="s">
        <v>101</v>
      </c>
      <c r="F32" s="17">
        <v>2.35</v>
      </c>
      <c r="G32" s="17">
        <f t="shared" si="5"/>
        <v>632104781.01999998</v>
      </c>
      <c r="H32" s="15">
        <f t="shared" ref="H32:K32" si="7">H21</f>
        <v>158026195.25</v>
      </c>
      <c r="I32" s="15">
        <f t="shared" si="7"/>
        <v>158026195.25999999</v>
      </c>
      <c r="J32" s="15">
        <f t="shared" si="7"/>
        <v>158026195.25</v>
      </c>
      <c r="K32" s="15">
        <f t="shared" si="7"/>
        <v>158026195.25999999</v>
      </c>
      <c r="L32" s="5"/>
      <c r="M32" s="5"/>
    </row>
    <row r="33" spans="1:13" ht="33.75" x14ac:dyDescent="0.2">
      <c r="A33" s="140"/>
      <c r="B33" s="146"/>
      <c r="C33" s="8"/>
      <c r="D33" s="13">
        <v>15</v>
      </c>
      <c r="E33" s="8" t="s">
        <v>103</v>
      </c>
      <c r="F33" s="17">
        <v>0.56000000000000005</v>
      </c>
      <c r="G33" s="17">
        <f t="shared" si="5"/>
        <v>208265182.99000001</v>
      </c>
      <c r="H33" s="15">
        <f t="shared" ref="H33:K33" si="8">H22</f>
        <v>52066295.740000002</v>
      </c>
      <c r="I33" s="15">
        <f t="shared" si="8"/>
        <v>52066295.75</v>
      </c>
      <c r="J33" s="15">
        <f t="shared" si="8"/>
        <v>52066295.75</v>
      </c>
      <c r="K33" s="15">
        <f t="shared" si="8"/>
        <v>52066295.75</v>
      </c>
      <c r="L33" s="5"/>
      <c r="M33" s="5"/>
    </row>
    <row r="34" spans="1:13" ht="22.5" x14ac:dyDescent="0.2">
      <c r="A34" s="140"/>
      <c r="B34" s="146"/>
      <c r="C34" s="8"/>
      <c r="D34" s="13">
        <v>16</v>
      </c>
      <c r="E34" s="8" t="s">
        <v>75</v>
      </c>
      <c r="F34" s="17">
        <v>1.98</v>
      </c>
      <c r="G34" s="17">
        <f t="shared" si="5"/>
        <v>1543189553.1200001</v>
      </c>
      <c r="H34" s="15">
        <f t="shared" ref="H34:K34" si="9">H23</f>
        <v>385797388.28000003</v>
      </c>
      <c r="I34" s="15">
        <f t="shared" si="9"/>
        <v>385797388.28000003</v>
      </c>
      <c r="J34" s="15">
        <f t="shared" si="9"/>
        <v>385797388.28000003</v>
      </c>
      <c r="K34" s="15">
        <f t="shared" si="9"/>
        <v>385797388.28000003</v>
      </c>
      <c r="L34" s="5"/>
      <c r="M34" s="5"/>
    </row>
    <row r="35" spans="1:13" ht="22.5" x14ac:dyDescent="0.2">
      <c r="A35" s="140" t="s">
        <v>115</v>
      </c>
      <c r="B35" s="140"/>
      <c r="C35" s="140"/>
      <c r="D35" s="13">
        <v>17</v>
      </c>
      <c r="E35" s="8" t="s">
        <v>106</v>
      </c>
      <c r="F35" s="19">
        <v>0.17235</v>
      </c>
      <c r="G35" s="17">
        <f t="shared" si="5"/>
        <v>2782459920.9200001</v>
      </c>
      <c r="H35" s="15">
        <f t="shared" ref="H35:K35" si="10">H24</f>
        <v>695614980.23000002</v>
      </c>
      <c r="I35" s="15">
        <f t="shared" si="10"/>
        <v>695614980.23000002</v>
      </c>
      <c r="J35" s="15">
        <f t="shared" si="10"/>
        <v>695614980.23000002</v>
      </c>
      <c r="K35" s="15">
        <f t="shared" si="10"/>
        <v>695614980.23000002</v>
      </c>
      <c r="L35" s="5"/>
      <c r="M35" s="5"/>
    </row>
    <row r="36" spans="1:13" x14ac:dyDescent="0.2">
      <c r="A36" s="140" t="s">
        <v>116</v>
      </c>
      <c r="B36" s="140"/>
      <c r="C36" s="140"/>
      <c r="D36" s="13">
        <v>18</v>
      </c>
      <c r="E36" s="8" t="s">
        <v>108</v>
      </c>
      <c r="F36" s="20">
        <v>4.8000000000000001E-2</v>
      </c>
      <c r="G36" s="17">
        <f>SUM(H36:K36)</f>
        <v>54613300.079999998</v>
      </c>
      <c r="H36" s="15">
        <f>H25</f>
        <v>13653325.02</v>
      </c>
      <c r="I36" s="15">
        <f>I25</f>
        <v>13653325.02</v>
      </c>
      <c r="J36" s="15">
        <f>J25</f>
        <v>13653325.02</v>
      </c>
      <c r="K36" s="15">
        <f>K25</f>
        <v>13653325.02</v>
      </c>
      <c r="L36" s="5"/>
      <c r="M36" s="5"/>
    </row>
    <row r="37" spans="1:13" ht="24" customHeight="1" x14ac:dyDescent="0.2">
      <c r="A37" s="140"/>
      <c r="B37" s="140"/>
      <c r="C37" s="140"/>
      <c r="D37" s="13">
        <v>19</v>
      </c>
      <c r="E37" s="8" t="s">
        <v>106</v>
      </c>
      <c r="F37" s="20"/>
      <c r="G37" s="17"/>
      <c r="H37" s="15"/>
      <c r="I37" s="15"/>
      <c r="J37" s="15"/>
      <c r="K37" s="15"/>
      <c r="L37" s="5"/>
      <c r="M37" s="5"/>
    </row>
    <row r="38" spans="1:13" ht="22.5" x14ac:dyDescent="0.2">
      <c r="A38" s="140" t="s">
        <v>117</v>
      </c>
      <c r="B38" s="140"/>
      <c r="C38" s="140"/>
      <c r="D38" s="13">
        <v>20</v>
      </c>
      <c r="E38" s="8" t="s">
        <v>106</v>
      </c>
      <c r="F38" s="19">
        <v>2.5699999999999998E-3</v>
      </c>
      <c r="G38" s="17">
        <f>SUM(H38:K38)</f>
        <v>261591416.13</v>
      </c>
      <c r="H38" s="15">
        <f>H27</f>
        <v>65397854.030000001</v>
      </c>
      <c r="I38" s="15">
        <f>I27</f>
        <v>65397854.030000001</v>
      </c>
      <c r="J38" s="15">
        <f>J27</f>
        <v>65397854.030000001</v>
      </c>
      <c r="K38" s="15">
        <f>K27</f>
        <v>65397854.039999999</v>
      </c>
      <c r="L38" s="5"/>
      <c r="M38" s="5"/>
    </row>
    <row r="39" spans="1:13" x14ac:dyDescent="0.2">
      <c r="A39" s="145" t="s">
        <v>118</v>
      </c>
      <c r="B39" s="145"/>
      <c r="C39" s="145"/>
      <c r="D39" s="13">
        <v>21</v>
      </c>
      <c r="E39" s="8" t="s">
        <v>111</v>
      </c>
      <c r="F39" s="17">
        <v>0.06</v>
      </c>
      <c r="G39" s="17">
        <f>SUM(H39:K39)</f>
        <v>547155200.38999999</v>
      </c>
      <c r="H39" s="15">
        <f t="shared" ref="H39:K39" si="11">H28</f>
        <v>136788800.09</v>
      </c>
      <c r="I39" s="15">
        <f t="shared" si="11"/>
        <v>136788800.09999999</v>
      </c>
      <c r="J39" s="15">
        <f t="shared" si="11"/>
        <v>136788800.09999999</v>
      </c>
      <c r="K39" s="15">
        <f t="shared" si="11"/>
        <v>136788800.09999999</v>
      </c>
      <c r="L39" s="5"/>
      <c r="M39" s="5"/>
    </row>
    <row r="40" spans="1:13" ht="49.5" customHeight="1" thickBot="1" x14ac:dyDescent="0.25">
      <c r="A40" s="145" t="s">
        <v>119</v>
      </c>
      <c r="B40" s="145"/>
      <c r="C40" s="145"/>
      <c r="D40" s="13">
        <v>22</v>
      </c>
      <c r="E40" s="8"/>
      <c r="F40" s="22"/>
      <c r="G40" s="15"/>
      <c r="H40" s="15"/>
      <c r="I40" s="15"/>
      <c r="J40" s="15"/>
      <c r="K40" s="15"/>
    </row>
    <row r="41" spans="1:13" ht="23.25" hidden="1" customHeight="1" thickBot="1" x14ac:dyDescent="0.25">
      <c r="A41" s="150" t="s">
        <v>120</v>
      </c>
      <c r="B41" s="151"/>
      <c r="C41" s="152"/>
      <c r="D41" s="23">
        <v>23</v>
      </c>
      <c r="E41" s="24" t="s">
        <v>97</v>
      </c>
      <c r="F41" s="25"/>
      <c r="G41" s="26"/>
      <c r="H41" s="26"/>
      <c r="I41" s="26"/>
      <c r="J41" s="26"/>
      <c r="K41" s="26"/>
    </row>
    <row r="42" spans="1:13" ht="34.5" hidden="1" thickBot="1" x14ac:dyDescent="0.25">
      <c r="A42" s="153" t="s">
        <v>98</v>
      </c>
      <c r="B42" s="154"/>
      <c r="C42" s="155"/>
      <c r="D42" s="27">
        <v>24</v>
      </c>
      <c r="E42" s="28" t="s">
        <v>101</v>
      </c>
      <c r="F42" s="29"/>
      <c r="G42" s="30"/>
      <c r="H42" s="30"/>
      <c r="I42" s="30"/>
      <c r="J42" s="30"/>
      <c r="K42" s="30"/>
    </row>
    <row r="43" spans="1:13" ht="38.25" hidden="1" customHeight="1" thickBot="1" x14ac:dyDescent="0.25">
      <c r="A43" s="156"/>
      <c r="B43" s="157"/>
      <c r="C43" s="158"/>
      <c r="D43" s="27">
        <v>25</v>
      </c>
      <c r="E43" s="28" t="s">
        <v>103</v>
      </c>
      <c r="F43" s="29"/>
      <c r="G43" s="30"/>
      <c r="H43" s="30"/>
      <c r="I43" s="30"/>
      <c r="J43" s="30"/>
      <c r="K43" s="30"/>
    </row>
    <row r="44" spans="1:13" ht="24.75" hidden="1" customHeight="1" thickBot="1" x14ac:dyDescent="0.25">
      <c r="A44" s="159"/>
      <c r="B44" s="160"/>
      <c r="C44" s="161"/>
      <c r="D44" s="27">
        <v>26</v>
      </c>
      <c r="E44" s="31" t="s">
        <v>75</v>
      </c>
      <c r="F44" s="32"/>
      <c r="G44" s="33"/>
      <c r="H44" s="33"/>
      <c r="I44" s="33"/>
      <c r="J44" s="33"/>
      <c r="K44" s="33"/>
    </row>
    <row r="45" spans="1:13" ht="23.25" hidden="1" thickBot="1" x14ac:dyDescent="0.25">
      <c r="A45" s="162" t="s">
        <v>115</v>
      </c>
      <c r="B45" s="163"/>
      <c r="C45" s="164"/>
      <c r="D45" s="27">
        <v>27</v>
      </c>
      <c r="E45" s="31" t="s">
        <v>106</v>
      </c>
      <c r="F45" s="32"/>
      <c r="G45" s="33"/>
      <c r="H45" s="33"/>
      <c r="I45" s="33"/>
      <c r="J45" s="33"/>
      <c r="K45" s="33"/>
    </row>
    <row r="46" spans="1:13" ht="30.75" hidden="1" customHeight="1" thickBot="1" x14ac:dyDescent="0.25">
      <c r="A46" s="153" t="s">
        <v>121</v>
      </c>
      <c r="B46" s="154"/>
      <c r="C46" s="155"/>
      <c r="D46" s="27">
        <v>28</v>
      </c>
      <c r="E46" s="28" t="s">
        <v>108</v>
      </c>
      <c r="F46" s="29"/>
      <c r="G46" s="30"/>
      <c r="H46" s="30"/>
      <c r="I46" s="30"/>
      <c r="J46" s="30"/>
      <c r="K46" s="30"/>
    </row>
    <row r="47" spans="1:13" ht="36.75" hidden="1" customHeight="1" thickBot="1" x14ac:dyDescent="0.25">
      <c r="A47" s="159"/>
      <c r="B47" s="160"/>
      <c r="C47" s="161"/>
      <c r="D47" s="27">
        <v>29</v>
      </c>
      <c r="E47" s="28" t="s">
        <v>106</v>
      </c>
      <c r="F47" s="29"/>
      <c r="G47" s="30"/>
      <c r="H47" s="30"/>
      <c r="I47" s="30"/>
      <c r="J47" s="30"/>
      <c r="K47" s="30"/>
    </row>
    <row r="48" spans="1:13" ht="23.25" hidden="1" thickBot="1" x14ac:dyDescent="0.25">
      <c r="A48" s="162" t="s">
        <v>117</v>
      </c>
      <c r="B48" s="163"/>
      <c r="C48" s="164"/>
      <c r="D48" s="27">
        <v>30</v>
      </c>
      <c r="E48" s="28" t="s">
        <v>106</v>
      </c>
      <c r="F48" s="29"/>
      <c r="G48" s="30"/>
      <c r="H48" s="30"/>
      <c r="I48" s="30"/>
      <c r="J48" s="30"/>
      <c r="K48" s="30"/>
    </row>
    <row r="49" spans="1:11" ht="20.25" hidden="1" customHeight="1" thickBot="1" x14ac:dyDescent="0.25">
      <c r="A49" s="165" t="s">
        <v>122</v>
      </c>
      <c r="B49" s="166"/>
      <c r="C49" s="167"/>
      <c r="D49" s="27">
        <v>31</v>
      </c>
      <c r="E49" s="31" t="s">
        <v>111</v>
      </c>
      <c r="F49" s="29"/>
      <c r="G49" s="30"/>
      <c r="H49" s="30"/>
      <c r="I49" s="30"/>
      <c r="J49" s="30"/>
      <c r="K49" s="30"/>
    </row>
    <row r="50" spans="1:11" ht="33.75" hidden="1" customHeight="1" thickBot="1" x14ac:dyDescent="0.25">
      <c r="A50" s="147" t="s">
        <v>123</v>
      </c>
      <c r="B50" s="148"/>
      <c r="C50" s="149"/>
      <c r="D50" s="27">
        <v>32</v>
      </c>
      <c r="E50" s="31"/>
      <c r="F50" s="34"/>
      <c r="G50" s="33"/>
      <c r="H50" s="33"/>
      <c r="I50" s="33"/>
      <c r="J50" s="33"/>
      <c r="K50" s="33"/>
    </row>
    <row r="51" spans="1:11" ht="24" hidden="1" customHeight="1" thickBot="1" x14ac:dyDescent="0.25">
      <c r="A51" s="147" t="s">
        <v>120</v>
      </c>
      <c r="B51" s="148"/>
      <c r="C51" s="149"/>
      <c r="D51" s="27">
        <v>33</v>
      </c>
      <c r="E51" s="28" t="s">
        <v>97</v>
      </c>
      <c r="F51" s="29"/>
      <c r="G51" s="30"/>
      <c r="H51" s="30"/>
      <c r="I51" s="30"/>
      <c r="J51" s="30"/>
      <c r="K51" s="30"/>
    </row>
    <row r="52" spans="1:11" ht="34.5" hidden="1" thickBot="1" x14ac:dyDescent="0.25">
      <c r="A52" s="156" t="s">
        <v>98</v>
      </c>
      <c r="B52" s="157"/>
      <c r="C52" s="158"/>
      <c r="D52" s="27">
        <v>34</v>
      </c>
      <c r="E52" s="28" t="s">
        <v>101</v>
      </c>
      <c r="F52" s="29"/>
      <c r="G52" s="30"/>
      <c r="H52" s="30"/>
      <c r="I52" s="30"/>
      <c r="J52" s="30"/>
      <c r="K52" s="30"/>
    </row>
    <row r="53" spans="1:11" ht="34.5" hidden="1" thickBot="1" x14ac:dyDescent="0.25">
      <c r="A53" s="156"/>
      <c r="B53" s="157"/>
      <c r="C53" s="158"/>
      <c r="D53" s="27">
        <v>35</v>
      </c>
      <c r="E53" s="28" t="s">
        <v>103</v>
      </c>
      <c r="F53" s="29"/>
      <c r="G53" s="30"/>
      <c r="H53" s="30"/>
      <c r="I53" s="30"/>
      <c r="J53" s="30"/>
      <c r="K53" s="30"/>
    </row>
    <row r="54" spans="1:11" ht="23.25" hidden="1" thickBot="1" x14ac:dyDescent="0.25">
      <c r="A54" s="159"/>
      <c r="B54" s="160"/>
      <c r="C54" s="161"/>
      <c r="D54" s="27">
        <v>36</v>
      </c>
      <c r="E54" s="28" t="s">
        <v>75</v>
      </c>
      <c r="F54" s="29"/>
      <c r="G54" s="30"/>
      <c r="H54" s="30"/>
      <c r="I54" s="30"/>
      <c r="J54" s="30"/>
      <c r="K54" s="30"/>
    </row>
    <row r="55" spans="1:11" ht="23.25" hidden="1" thickBot="1" x14ac:dyDescent="0.25">
      <c r="A55" s="162" t="s">
        <v>115</v>
      </c>
      <c r="B55" s="163"/>
      <c r="C55" s="164"/>
      <c r="D55" s="27">
        <v>37</v>
      </c>
      <c r="E55" s="28" t="s">
        <v>106</v>
      </c>
      <c r="F55" s="29"/>
      <c r="G55" s="30"/>
      <c r="H55" s="30"/>
      <c r="I55" s="30"/>
      <c r="J55" s="30"/>
      <c r="K55" s="30"/>
    </row>
    <row r="56" spans="1:11" ht="12" hidden="1" thickBot="1" x14ac:dyDescent="0.25">
      <c r="A56" s="153" t="s">
        <v>121</v>
      </c>
      <c r="B56" s="154"/>
      <c r="C56" s="155"/>
      <c r="D56" s="27">
        <v>38</v>
      </c>
      <c r="E56" s="28" t="s">
        <v>108</v>
      </c>
      <c r="F56" s="29"/>
      <c r="G56" s="30"/>
      <c r="H56" s="30"/>
      <c r="I56" s="30"/>
      <c r="J56" s="30"/>
      <c r="K56" s="30"/>
    </row>
    <row r="57" spans="1:11" ht="23.25" hidden="1" thickBot="1" x14ac:dyDescent="0.25">
      <c r="A57" s="159"/>
      <c r="B57" s="160"/>
      <c r="C57" s="161"/>
      <c r="D57" s="27">
        <v>39</v>
      </c>
      <c r="E57" s="28" t="s">
        <v>106</v>
      </c>
      <c r="F57" s="29"/>
      <c r="G57" s="30"/>
      <c r="H57" s="30"/>
      <c r="I57" s="30"/>
      <c r="J57" s="30"/>
      <c r="K57" s="30"/>
    </row>
    <row r="58" spans="1:11" ht="23.25" hidden="1" thickBot="1" x14ac:dyDescent="0.25">
      <c r="A58" s="162" t="s">
        <v>117</v>
      </c>
      <c r="B58" s="163"/>
      <c r="C58" s="164"/>
      <c r="D58" s="27">
        <v>40</v>
      </c>
      <c r="E58" s="28" t="s">
        <v>106</v>
      </c>
      <c r="F58" s="29"/>
      <c r="G58" s="30"/>
      <c r="H58" s="30"/>
      <c r="I58" s="30"/>
      <c r="J58" s="30"/>
      <c r="K58" s="30"/>
    </row>
    <row r="59" spans="1:11" ht="32.25" hidden="1" customHeight="1" thickBot="1" x14ac:dyDescent="0.25">
      <c r="A59" s="165" t="s">
        <v>122</v>
      </c>
      <c r="B59" s="166"/>
      <c r="C59" s="167"/>
      <c r="D59" s="27">
        <v>41</v>
      </c>
      <c r="E59" s="31" t="s">
        <v>111</v>
      </c>
      <c r="F59" s="29"/>
      <c r="G59" s="30"/>
      <c r="H59" s="30"/>
      <c r="I59" s="30"/>
      <c r="J59" s="30"/>
      <c r="K59" s="30"/>
    </row>
    <row r="60" spans="1:11" ht="19.5" hidden="1" customHeight="1" thickBot="1" x14ac:dyDescent="0.25">
      <c r="A60" s="147" t="s">
        <v>124</v>
      </c>
      <c r="B60" s="148"/>
      <c r="C60" s="149"/>
      <c r="D60" s="27">
        <v>42</v>
      </c>
      <c r="E60" s="31" t="s">
        <v>108</v>
      </c>
      <c r="F60" s="34"/>
      <c r="G60" s="33"/>
      <c r="H60" s="33"/>
      <c r="I60" s="33"/>
      <c r="J60" s="33"/>
      <c r="K60" s="33"/>
    </row>
    <row r="61" spans="1:11" ht="24" customHeight="1" x14ac:dyDescent="0.2">
      <c r="A61" s="168" t="s">
        <v>125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8" customHeight="1" x14ac:dyDescent="0.2">
      <c r="A62" s="169" t="s">
        <v>186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</row>
    <row r="63" spans="1:11" ht="15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</row>
  </sheetData>
  <mergeCells count="46">
    <mergeCell ref="A60:C60"/>
    <mergeCell ref="A61:K61"/>
    <mergeCell ref="A62:K62"/>
    <mergeCell ref="A63:K63"/>
    <mergeCell ref="A51:C51"/>
    <mergeCell ref="A52:C54"/>
    <mergeCell ref="A55:C55"/>
    <mergeCell ref="A56:C57"/>
    <mergeCell ref="A58:C58"/>
    <mergeCell ref="A59:C59"/>
    <mergeCell ref="A50:C50"/>
    <mergeCell ref="A35:C35"/>
    <mergeCell ref="A36:C37"/>
    <mergeCell ref="A38:C38"/>
    <mergeCell ref="A39:C39"/>
    <mergeCell ref="A40:C40"/>
    <mergeCell ref="A41:C41"/>
    <mergeCell ref="A42:C44"/>
    <mergeCell ref="A45:C45"/>
    <mergeCell ref="A46:C47"/>
    <mergeCell ref="A48:C48"/>
    <mergeCell ref="A49:C49"/>
    <mergeCell ref="A28:C28"/>
    <mergeCell ref="A29:C29"/>
    <mergeCell ref="A30:C30"/>
    <mergeCell ref="A31:C31"/>
    <mergeCell ref="A32:A34"/>
    <mergeCell ref="B32:B34"/>
    <mergeCell ref="A27:C27"/>
    <mergeCell ref="A13:C17"/>
    <mergeCell ref="F13:F17"/>
    <mergeCell ref="G13:K15"/>
    <mergeCell ref="G16:G17"/>
    <mergeCell ref="A18:C18"/>
    <mergeCell ref="A19:C19"/>
    <mergeCell ref="A20:C20"/>
    <mergeCell ref="A21:A23"/>
    <mergeCell ref="B21:B23"/>
    <mergeCell ref="A24:C24"/>
    <mergeCell ref="A25:C26"/>
    <mergeCell ref="A11:K11"/>
    <mergeCell ref="J1:K6"/>
    <mergeCell ref="A7:K7"/>
    <mergeCell ref="A8:K8"/>
    <mergeCell ref="A9:K9"/>
    <mergeCell ref="A10:K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5"/>
  <sheetViews>
    <sheetView tabSelected="1" zoomScaleNormal="100" workbookViewId="0">
      <pane xSplit="2" ySplit="7" topLeftCell="AC8" activePane="bottomRight" state="frozen"/>
      <selection pane="topRight" activeCell="C1" sqref="C1"/>
      <selection pane="bottomLeft" activeCell="A8" sqref="A8"/>
      <selection pane="bottomRight" activeCell="AP100" sqref="AP100"/>
    </sheetView>
  </sheetViews>
  <sheetFormatPr defaultRowHeight="15" x14ac:dyDescent="0.25"/>
  <cols>
    <col min="1" max="1" width="9.140625" style="111"/>
    <col min="2" max="2" width="23" style="111" customWidth="1"/>
    <col min="3" max="3" width="9.140625" style="111"/>
    <col min="4" max="4" width="16.42578125" style="111" customWidth="1"/>
    <col min="5" max="5" width="9.140625" style="111"/>
    <col min="6" max="6" width="14.5703125" style="111" customWidth="1"/>
    <col min="7" max="7" width="11.28515625" style="111" customWidth="1"/>
    <col min="8" max="8" width="12.28515625" style="111" customWidth="1"/>
    <col min="9" max="9" width="9.140625" style="111"/>
    <col min="10" max="10" width="13.140625" style="111" customWidth="1"/>
    <col min="11" max="11" width="9.140625" style="111"/>
    <col min="12" max="12" width="14" style="111" customWidth="1"/>
    <col min="13" max="13" width="10.42578125" style="111" customWidth="1"/>
    <col min="14" max="15" width="9.140625" style="111"/>
    <col min="16" max="16" width="16" style="111" customWidth="1"/>
    <col min="17" max="17" width="9.140625" style="111"/>
    <col min="18" max="18" width="13" style="111" customWidth="1"/>
    <col min="19" max="19" width="10" style="111" customWidth="1"/>
    <col min="20" max="20" width="15.28515625" style="111" customWidth="1"/>
    <col min="21" max="21" width="9.140625" style="111"/>
    <col min="22" max="22" width="13.140625" style="111" customWidth="1"/>
    <col min="23" max="23" width="9.140625" style="111" customWidth="1"/>
    <col min="24" max="24" width="13" style="111" customWidth="1"/>
    <col min="25" max="25" width="9.140625" style="111" customWidth="1"/>
    <col min="26" max="26" width="12.85546875" style="111" customWidth="1"/>
    <col min="27" max="28" width="9.140625" style="111" customWidth="1"/>
    <col min="29" max="29" width="10.42578125" style="111" customWidth="1"/>
    <col min="30" max="30" width="12.85546875" style="111" customWidth="1"/>
    <col min="31" max="33" width="9.140625" style="111" customWidth="1"/>
    <col min="34" max="34" width="10.140625" style="111" customWidth="1"/>
    <col min="35" max="35" width="9.140625" style="111" customWidth="1"/>
    <col min="36" max="36" width="14.42578125" style="111" customWidth="1"/>
    <col min="37" max="37" width="9.140625" style="111" customWidth="1"/>
    <col min="38" max="38" width="12.85546875" style="116" customWidth="1"/>
    <col min="39" max="39" width="9.140625" style="111"/>
    <col min="40" max="40" width="14" style="111" customWidth="1"/>
    <col min="41" max="41" width="10.42578125" style="111" customWidth="1"/>
    <col min="42" max="42" width="14.42578125" style="111" customWidth="1"/>
    <col min="43" max="43" width="9.140625" style="111"/>
    <col min="44" max="44" width="16" style="111" customWidth="1"/>
    <col min="45" max="45" width="14.28515625" style="111" customWidth="1"/>
    <col min="46" max="46" width="16.28515625" style="112" customWidth="1"/>
    <col min="47" max="16384" width="9.140625" style="111"/>
  </cols>
  <sheetData>
    <row r="1" spans="1:61" ht="15.75" x14ac:dyDescent="0.25">
      <c r="A1" s="108" t="s">
        <v>74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  <c r="V1" s="41"/>
      <c r="W1" s="42"/>
      <c r="X1" s="42"/>
      <c r="Y1" s="40"/>
      <c r="Z1" s="40"/>
      <c r="AA1" s="40"/>
      <c r="AB1" s="40"/>
      <c r="AC1" s="40"/>
      <c r="AD1" s="40"/>
      <c r="AE1" s="40"/>
      <c r="AF1" s="40"/>
      <c r="AG1" s="110"/>
      <c r="AH1" s="110"/>
      <c r="AL1" s="42"/>
      <c r="AM1" s="40"/>
      <c r="AN1" s="40"/>
      <c r="AO1" s="42"/>
      <c r="AP1" s="42"/>
      <c r="AQ1" s="42"/>
      <c r="AR1" s="42"/>
    </row>
    <row r="2" spans="1:61" ht="15.75" x14ac:dyDescent="0.25">
      <c r="A2" s="109" t="s">
        <v>179</v>
      </c>
      <c r="B2" s="10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2"/>
      <c r="X2" s="42"/>
      <c r="Y2" s="40"/>
      <c r="Z2" s="40"/>
      <c r="AA2" s="40"/>
      <c r="AB2" s="40"/>
      <c r="AC2" s="40"/>
      <c r="AD2" s="40"/>
      <c r="AE2" s="40"/>
      <c r="AF2" s="40"/>
      <c r="AG2" s="110"/>
      <c r="AH2" s="110"/>
      <c r="AL2" s="111"/>
      <c r="AT2" s="111"/>
    </row>
    <row r="3" spans="1:61" s="124" customFormat="1" x14ac:dyDescent="0.25">
      <c r="A3" s="120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122"/>
      <c r="P3" s="122"/>
      <c r="Q3" s="122"/>
      <c r="R3" s="122"/>
      <c r="S3" s="122"/>
      <c r="T3" s="122"/>
      <c r="U3" s="180" t="s">
        <v>147</v>
      </c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</row>
    <row r="4" spans="1:61" s="131" customFormat="1" ht="123.75" customHeight="1" x14ac:dyDescent="0.25">
      <c r="A4" s="181" t="s">
        <v>0</v>
      </c>
      <c r="B4" s="174" t="s">
        <v>148</v>
      </c>
      <c r="C4" s="171" t="s">
        <v>126</v>
      </c>
      <c r="D4" s="173"/>
      <c r="E4" s="171" t="s">
        <v>149</v>
      </c>
      <c r="F4" s="173"/>
      <c r="G4" s="171" t="s">
        <v>150</v>
      </c>
      <c r="H4" s="173"/>
      <c r="I4" s="171" t="s">
        <v>187</v>
      </c>
      <c r="J4" s="173"/>
      <c r="K4" s="171" t="s">
        <v>151</v>
      </c>
      <c r="L4" s="173"/>
      <c r="M4" s="171" t="s">
        <v>152</v>
      </c>
      <c r="N4" s="173"/>
      <c r="O4" s="171" t="s">
        <v>153</v>
      </c>
      <c r="P4" s="173"/>
      <c r="Q4" s="171" t="s">
        <v>154</v>
      </c>
      <c r="R4" s="173"/>
      <c r="S4" s="171" t="s">
        <v>188</v>
      </c>
      <c r="T4" s="173"/>
      <c r="U4" s="171" t="s">
        <v>70</v>
      </c>
      <c r="V4" s="173"/>
      <c r="W4" s="171" t="s">
        <v>127</v>
      </c>
      <c r="X4" s="173"/>
      <c r="Y4" s="171" t="s">
        <v>181</v>
      </c>
      <c r="Z4" s="173"/>
      <c r="AA4" s="178" t="s">
        <v>128</v>
      </c>
      <c r="AB4" s="179"/>
      <c r="AC4" s="171" t="s">
        <v>129</v>
      </c>
      <c r="AD4" s="173"/>
      <c r="AE4" s="171" t="s">
        <v>189</v>
      </c>
      <c r="AF4" s="173"/>
      <c r="AG4" s="171" t="s">
        <v>72</v>
      </c>
      <c r="AH4" s="173"/>
      <c r="AI4" s="171" t="s">
        <v>155</v>
      </c>
      <c r="AJ4" s="173"/>
      <c r="AK4" s="171" t="s">
        <v>182</v>
      </c>
      <c r="AL4" s="173"/>
      <c r="AM4" s="171" t="s">
        <v>156</v>
      </c>
      <c r="AN4" s="172"/>
      <c r="AO4" s="172"/>
      <c r="AP4" s="172"/>
      <c r="AQ4" s="172"/>
      <c r="AR4" s="173"/>
      <c r="AS4" s="174" t="s">
        <v>157</v>
      </c>
      <c r="AT4" s="176" t="s">
        <v>158</v>
      </c>
    </row>
    <row r="5" spans="1:61" s="131" customFormat="1" ht="50.25" customHeight="1" x14ac:dyDescent="0.25">
      <c r="A5" s="182"/>
      <c r="B5" s="175"/>
      <c r="C5" s="125" t="s">
        <v>130</v>
      </c>
      <c r="D5" s="125" t="s">
        <v>69</v>
      </c>
      <c r="E5" s="125" t="s">
        <v>130</v>
      </c>
      <c r="F5" s="125" t="s">
        <v>69</v>
      </c>
      <c r="G5" s="125" t="s">
        <v>131</v>
      </c>
      <c r="H5" s="125" t="s">
        <v>69</v>
      </c>
      <c r="I5" s="125" t="s">
        <v>130</v>
      </c>
      <c r="J5" s="125" t="s">
        <v>69</v>
      </c>
      <c r="K5" s="125" t="s">
        <v>130</v>
      </c>
      <c r="L5" s="125" t="s">
        <v>69</v>
      </c>
      <c r="M5" s="125" t="s">
        <v>131</v>
      </c>
      <c r="N5" s="125" t="s">
        <v>69</v>
      </c>
      <c r="O5" s="125" t="s">
        <v>130</v>
      </c>
      <c r="P5" s="125" t="s">
        <v>69</v>
      </c>
      <c r="Q5" s="125" t="s">
        <v>130</v>
      </c>
      <c r="R5" s="125" t="s">
        <v>69</v>
      </c>
      <c r="S5" s="125" t="s">
        <v>130</v>
      </c>
      <c r="T5" s="125" t="s">
        <v>69</v>
      </c>
      <c r="U5" s="125" t="s">
        <v>71</v>
      </c>
      <c r="V5" s="125" t="s">
        <v>69</v>
      </c>
      <c r="W5" s="126" t="s">
        <v>159</v>
      </c>
      <c r="X5" s="127" t="s">
        <v>69</v>
      </c>
      <c r="Y5" s="126" t="s">
        <v>159</v>
      </c>
      <c r="Z5" s="127" t="s">
        <v>69</v>
      </c>
      <c r="AA5" s="126" t="s">
        <v>159</v>
      </c>
      <c r="AB5" s="127" t="s">
        <v>69</v>
      </c>
      <c r="AC5" s="125" t="s">
        <v>131</v>
      </c>
      <c r="AD5" s="125" t="s">
        <v>69</v>
      </c>
      <c r="AE5" s="126" t="s">
        <v>159</v>
      </c>
      <c r="AF5" s="125" t="s">
        <v>69</v>
      </c>
      <c r="AG5" s="125" t="s">
        <v>130</v>
      </c>
      <c r="AH5" s="125" t="s">
        <v>69</v>
      </c>
      <c r="AI5" s="125" t="s">
        <v>73</v>
      </c>
      <c r="AJ5" s="125" t="s">
        <v>69</v>
      </c>
      <c r="AK5" s="125" t="s">
        <v>73</v>
      </c>
      <c r="AL5" s="125" t="s">
        <v>69</v>
      </c>
      <c r="AM5" s="126" t="s">
        <v>160</v>
      </c>
      <c r="AN5" s="126" t="s">
        <v>69</v>
      </c>
      <c r="AO5" s="126" t="s">
        <v>161</v>
      </c>
      <c r="AP5" s="126" t="s">
        <v>69</v>
      </c>
      <c r="AQ5" s="126" t="s">
        <v>162</v>
      </c>
      <c r="AR5" s="126" t="s">
        <v>69</v>
      </c>
      <c r="AS5" s="175"/>
      <c r="AT5" s="177"/>
    </row>
    <row r="6" spans="1:61" ht="20.100000000000001" customHeight="1" x14ac:dyDescent="0.25">
      <c r="A6" s="35">
        <v>1</v>
      </c>
      <c r="B6" s="43" t="s">
        <v>1</v>
      </c>
      <c r="C6" s="44">
        <v>77</v>
      </c>
      <c r="D6" s="44">
        <v>1964607.9400000002</v>
      </c>
      <c r="E6" s="45"/>
      <c r="F6" s="45"/>
      <c r="G6" s="45"/>
      <c r="H6" s="45"/>
      <c r="I6" s="45"/>
      <c r="J6" s="45"/>
      <c r="K6" s="44">
        <v>1</v>
      </c>
      <c r="L6" s="44">
        <v>9610.94</v>
      </c>
      <c r="M6" s="44"/>
      <c r="N6" s="44"/>
      <c r="O6" s="45"/>
      <c r="P6" s="45"/>
      <c r="Q6" s="45"/>
      <c r="R6" s="45"/>
      <c r="S6" s="45"/>
      <c r="T6" s="45"/>
      <c r="U6" s="46"/>
      <c r="V6" s="46"/>
      <c r="W6" s="113"/>
      <c r="X6" s="113"/>
      <c r="Y6" s="47">
        <v>127</v>
      </c>
      <c r="Z6" s="47">
        <v>117884.73</v>
      </c>
      <c r="AA6" s="46"/>
      <c r="AB6" s="46"/>
      <c r="AC6" s="46"/>
      <c r="AD6" s="46"/>
      <c r="AE6" s="46"/>
      <c r="AF6" s="46"/>
      <c r="AG6" s="48">
        <v>194</v>
      </c>
      <c r="AH6" s="48">
        <v>234650.03</v>
      </c>
      <c r="AI6" s="47">
        <v>127</v>
      </c>
      <c r="AJ6" s="47">
        <v>566662.01</v>
      </c>
      <c r="AK6" s="47">
        <v>1</v>
      </c>
      <c r="AL6" s="47">
        <v>94160</v>
      </c>
      <c r="AM6" s="47">
        <v>1132</v>
      </c>
      <c r="AN6" s="47">
        <v>905023.3899999999</v>
      </c>
      <c r="AO6" s="47">
        <v>847</v>
      </c>
      <c r="AP6" s="47">
        <v>2062804.44</v>
      </c>
      <c r="AQ6" s="47">
        <v>127</v>
      </c>
      <c r="AR6" s="47">
        <v>117884.73</v>
      </c>
      <c r="AS6" s="49">
        <f>AN6+AP6+AR6</f>
        <v>3085712.56</v>
      </c>
      <c r="AT6" s="49">
        <f>D6+L6+AJ6+AS6</f>
        <v>5626593.4500000002</v>
      </c>
    </row>
    <row r="7" spans="1:61" ht="20.100000000000001" customHeight="1" x14ac:dyDescent="0.25">
      <c r="A7" s="35">
        <v>2</v>
      </c>
      <c r="B7" s="43" t="s">
        <v>2</v>
      </c>
      <c r="C7" s="44">
        <v>1223</v>
      </c>
      <c r="D7" s="44">
        <v>52178849.45000001</v>
      </c>
      <c r="E7" s="45"/>
      <c r="F7" s="45"/>
      <c r="G7" s="45"/>
      <c r="H7" s="45"/>
      <c r="I7" s="45"/>
      <c r="J7" s="45"/>
      <c r="K7" s="44">
        <v>377</v>
      </c>
      <c r="L7" s="44">
        <v>7042977.4299999997</v>
      </c>
      <c r="M7" s="44"/>
      <c r="N7" s="44"/>
      <c r="O7" s="45"/>
      <c r="P7" s="45"/>
      <c r="Q7" s="45"/>
      <c r="R7" s="45"/>
      <c r="S7" s="45"/>
      <c r="T7" s="45"/>
      <c r="U7" s="46"/>
      <c r="V7" s="46"/>
      <c r="W7" s="113"/>
      <c r="X7" s="113"/>
      <c r="Y7" s="47">
        <v>2568</v>
      </c>
      <c r="Z7" s="47">
        <v>2989579.74</v>
      </c>
      <c r="AA7" s="46"/>
      <c r="AB7" s="46"/>
      <c r="AC7" s="46"/>
      <c r="AD7" s="46"/>
      <c r="AE7" s="46"/>
      <c r="AF7" s="46"/>
      <c r="AG7" s="48">
        <v>3711</v>
      </c>
      <c r="AH7" s="48">
        <v>3701274.22</v>
      </c>
      <c r="AI7" s="47">
        <v>2450</v>
      </c>
      <c r="AJ7" s="47">
        <v>13007766.309999999</v>
      </c>
      <c r="AK7" s="47">
        <v>1</v>
      </c>
      <c r="AL7" s="47">
        <v>53164.020000000004</v>
      </c>
      <c r="AM7" s="47">
        <v>19537</v>
      </c>
      <c r="AN7" s="47">
        <v>12374139.220000001</v>
      </c>
      <c r="AO7" s="47">
        <v>13624</v>
      </c>
      <c r="AP7" s="47">
        <v>64197463.07</v>
      </c>
      <c r="AQ7" s="47">
        <v>2568</v>
      </c>
      <c r="AR7" s="47">
        <v>2989579.74</v>
      </c>
      <c r="AS7" s="49">
        <f t="shared" ref="AS7:AS26" si="0">AN7+AP7+AR7</f>
        <v>79561182.030000001</v>
      </c>
      <c r="AT7" s="49">
        <f t="shared" ref="AT7:AT70" si="1">D7+L7+AJ7+AS7</f>
        <v>151790775.22000003</v>
      </c>
    </row>
    <row r="8" spans="1:61" ht="20.100000000000001" customHeight="1" x14ac:dyDescent="0.25">
      <c r="A8" s="35">
        <v>3</v>
      </c>
      <c r="B8" s="43" t="s">
        <v>3</v>
      </c>
      <c r="C8" s="44">
        <v>947</v>
      </c>
      <c r="D8" s="44">
        <v>23607824.579999998</v>
      </c>
      <c r="E8" s="45"/>
      <c r="F8" s="45"/>
      <c r="G8" s="45"/>
      <c r="H8" s="45"/>
      <c r="I8" s="45"/>
      <c r="J8" s="45"/>
      <c r="K8" s="44">
        <v>306</v>
      </c>
      <c r="L8" s="44">
        <v>3038129.53</v>
      </c>
      <c r="M8" s="44"/>
      <c r="N8" s="44"/>
      <c r="O8" s="45"/>
      <c r="P8" s="45"/>
      <c r="Q8" s="45"/>
      <c r="R8" s="45"/>
      <c r="S8" s="45"/>
      <c r="T8" s="45"/>
      <c r="U8" s="46"/>
      <c r="V8" s="46"/>
      <c r="W8" s="113"/>
      <c r="X8" s="113"/>
      <c r="Y8" s="47">
        <v>3319</v>
      </c>
      <c r="Z8" s="47">
        <v>2630513.21</v>
      </c>
      <c r="AA8" s="46"/>
      <c r="AB8" s="46"/>
      <c r="AC8" s="46"/>
      <c r="AD8" s="46"/>
      <c r="AE8" s="46"/>
      <c r="AF8" s="46"/>
      <c r="AG8" s="48">
        <v>4397</v>
      </c>
      <c r="AH8" s="48">
        <v>4300240.47</v>
      </c>
      <c r="AI8" s="47">
        <v>2216</v>
      </c>
      <c r="AJ8" s="47">
        <v>7065333.9000000004</v>
      </c>
      <c r="AK8" s="47">
        <v>2</v>
      </c>
      <c r="AL8" s="47">
        <v>188320</v>
      </c>
      <c r="AM8" s="47">
        <v>19120</v>
      </c>
      <c r="AN8" s="47">
        <v>11676568.75</v>
      </c>
      <c r="AO8" s="47">
        <v>9932</v>
      </c>
      <c r="AP8" s="47">
        <v>21357089.359999999</v>
      </c>
      <c r="AQ8" s="47">
        <v>3319</v>
      </c>
      <c r="AR8" s="47">
        <v>2630513.21</v>
      </c>
      <c r="AS8" s="49">
        <f t="shared" si="0"/>
        <v>35664171.32</v>
      </c>
      <c r="AT8" s="49">
        <f t="shared" si="1"/>
        <v>69375459.329999998</v>
      </c>
    </row>
    <row r="9" spans="1:61" ht="20.100000000000001" customHeight="1" x14ac:dyDescent="0.25">
      <c r="A9" s="35">
        <v>4</v>
      </c>
      <c r="B9" s="43" t="s">
        <v>4</v>
      </c>
      <c r="C9" s="44">
        <v>446</v>
      </c>
      <c r="D9" s="44">
        <v>14033867.290000001</v>
      </c>
      <c r="E9" s="44">
        <v>1</v>
      </c>
      <c r="F9" s="44">
        <v>152641.57999999999</v>
      </c>
      <c r="G9" s="53"/>
      <c r="H9" s="53"/>
      <c r="I9" s="53">
        <v>61</v>
      </c>
      <c r="J9" s="53">
        <v>1904470.34</v>
      </c>
      <c r="K9" s="44">
        <v>77</v>
      </c>
      <c r="L9" s="44">
        <v>755948.17</v>
      </c>
      <c r="M9" s="44"/>
      <c r="N9" s="44"/>
      <c r="O9" s="44"/>
      <c r="P9" s="44"/>
      <c r="Q9" s="44"/>
      <c r="R9" s="44"/>
      <c r="S9" s="44"/>
      <c r="T9" s="44"/>
      <c r="U9" s="46"/>
      <c r="V9" s="46"/>
      <c r="W9" s="113"/>
      <c r="X9" s="113"/>
      <c r="Y9" s="47">
        <v>1337</v>
      </c>
      <c r="Z9" s="47">
        <v>1003906.53</v>
      </c>
      <c r="AA9" s="46"/>
      <c r="AB9" s="46"/>
      <c r="AC9" s="47"/>
      <c r="AD9" s="47"/>
      <c r="AE9" s="46"/>
      <c r="AF9" s="46"/>
      <c r="AG9" s="48">
        <v>1639</v>
      </c>
      <c r="AH9" s="48">
        <v>1811110.88</v>
      </c>
      <c r="AI9" s="47">
        <v>872</v>
      </c>
      <c r="AJ9" s="47">
        <v>2902074.32</v>
      </c>
      <c r="AK9" s="47">
        <v>2</v>
      </c>
      <c r="AL9" s="47">
        <v>188320</v>
      </c>
      <c r="AM9" s="47">
        <v>7890</v>
      </c>
      <c r="AN9" s="47">
        <v>4825421.17</v>
      </c>
      <c r="AO9" s="47">
        <v>4525</v>
      </c>
      <c r="AP9" s="47">
        <v>8368843.25</v>
      </c>
      <c r="AQ9" s="47">
        <v>1337</v>
      </c>
      <c r="AR9" s="47">
        <v>1003906.53</v>
      </c>
      <c r="AS9" s="49">
        <f t="shared" si="0"/>
        <v>14198170.949999999</v>
      </c>
      <c r="AT9" s="49">
        <f t="shared" si="1"/>
        <v>31890060.73</v>
      </c>
    </row>
    <row r="10" spans="1:61" ht="20.100000000000001" customHeight="1" x14ac:dyDescent="0.25">
      <c r="A10" s="35">
        <v>5</v>
      </c>
      <c r="B10" s="43" t="s">
        <v>5</v>
      </c>
      <c r="C10" s="44">
        <v>107</v>
      </c>
      <c r="D10" s="44">
        <v>2961782.18</v>
      </c>
      <c r="E10" s="45"/>
      <c r="F10" s="45"/>
      <c r="G10" s="45"/>
      <c r="H10" s="45"/>
      <c r="I10" s="45"/>
      <c r="J10" s="45"/>
      <c r="K10" s="44">
        <v>16</v>
      </c>
      <c r="L10" s="44">
        <v>197662.38</v>
      </c>
      <c r="M10" s="44"/>
      <c r="N10" s="44"/>
      <c r="O10" s="45"/>
      <c r="P10" s="45"/>
      <c r="Q10" s="45"/>
      <c r="R10" s="45"/>
      <c r="S10" s="45"/>
      <c r="T10" s="45"/>
      <c r="U10" s="46"/>
      <c r="V10" s="46"/>
      <c r="W10" s="113"/>
      <c r="X10" s="113"/>
      <c r="Y10" s="47">
        <v>240</v>
      </c>
      <c r="Z10" s="47">
        <v>190641.3</v>
      </c>
      <c r="AA10" s="46"/>
      <c r="AB10" s="46"/>
      <c r="AC10" s="46"/>
      <c r="AD10" s="46"/>
      <c r="AE10" s="46"/>
      <c r="AF10" s="46"/>
      <c r="AG10" s="48">
        <v>259</v>
      </c>
      <c r="AH10" s="48">
        <v>294778.21000000002</v>
      </c>
      <c r="AI10" s="47">
        <v>173</v>
      </c>
      <c r="AJ10" s="47">
        <v>716611.32</v>
      </c>
      <c r="AK10" s="47">
        <v>1</v>
      </c>
      <c r="AL10" s="47">
        <v>94160</v>
      </c>
      <c r="AM10" s="47">
        <v>1579</v>
      </c>
      <c r="AN10" s="47">
        <v>1003923.76</v>
      </c>
      <c r="AO10" s="47">
        <v>719</v>
      </c>
      <c r="AP10" s="47">
        <v>1206566.82</v>
      </c>
      <c r="AQ10" s="47">
        <v>240</v>
      </c>
      <c r="AR10" s="47">
        <v>190641.3</v>
      </c>
      <c r="AS10" s="49">
        <f t="shared" si="0"/>
        <v>2401131.88</v>
      </c>
      <c r="AT10" s="49">
        <f t="shared" si="1"/>
        <v>6277187.7599999998</v>
      </c>
    </row>
    <row r="11" spans="1:61" ht="20.100000000000001" customHeight="1" x14ac:dyDescent="0.25">
      <c r="A11" s="35">
        <v>6</v>
      </c>
      <c r="B11" s="43" t="s">
        <v>6</v>
      </c>
      <c r="C11" s="44">
        <v>391</v>
      </c>
      <c r="D11" s="44">
        <v>9304523.2400000002</v>
      </c>
      <c r="E11" s="45"/>
      <c r="F11" s="45"/>
      <c r="G11" s="45"/>
      <c r="H11" s="45"/>
      <c r="I11" s="45"/>
      <c r="J11" s="45"/>
      <c r="K11" s="44">
        <v>49</v>
      </c>
      <c r="L11" s="44">
        <v>446715.67000000004</v>
      </c>
      <c r="M11" s="44"/>
      <c r="N11" s="44"/>
      <c r="O11" s="45"/>
      <c r="P11" s="45"/>
      <c r="Q11" s="45"/>
      <c r="R11" s="45"/>
      <c r="S11" s="45"/>
      <c r="T11" s="45"/>
      <c r="U11" s="46"/>
      <c r="V11" s="46"/>
      <c r="W11" s="113"/>
      <c r="X11" s="113"/>
      <c r="Y11" s="47">
        <v>769</v>
      </c>
      <c r="Z11" s="47">
        <v>579007.15</v>
      </c>
      <c r="AA11" s="46"/>
      <c r="AB11" s="46"/>
      <c r="AC11" s="46"/>
      <c r="AD11" s="46"/>
      <c r="AE11" s="46"/>
      <c r="AF11" s="46"/>
      <c r="AG11" s="48">
        <v>1215</v>
      </c>
      <c r="AH11" s="48">
        <v>1178970.56</v>
      </c>
      <c r="AI11" s="47">
        <v>817</v>
      </c>
      <c r="AJ11" s="47">
        <v>2675205.69</v>
      </c>
      <c r="AK11" s="47">
        <v>1</v>
      </c>
      <c r="AL11" s="47">
        <v>94160</v>
      </c>
      <c r="AM11" s="47">
        <v>4909</v>
      </c>
      <c r="AN11" s="47">
        <v>3249760.05</v>
      </c>
      <c r="AO11" s="47">
        <v>4554</v>
      </c>
      <c r="AP11" s="47">
        <v>8512454.4499999993</v>
      </c>
      <c r="AQ11" s="47">
        <v>769</v>
      </c>
      <c r="AR11" s="47">
        <v>579007.15</v>
      </c>
      <c r="AS11" s="49">
        <f t="shared" si="0"/>
        <v>12341221.65</v>
      </c>
      <c r="AT11" s="49">
        <f t="shared" si="1"/>
        <v>24767666.25</v>
      </c>
    </row>
    <row r="12" spans="1:61" ht="20.100000000000001" customHeight="1" x14ac:dyDescent="0.25">
      <c r="A12" s="35">
        <v>7</v>
      </c>
      <c r="B12" s="43" t="s">
        <v>7</v>
      </c>
      <c r="C12" s="44">
        <v>121</v>
      </c>
      <c r="D12" s="44">
        <v>3170102.9300000006</v>
      </c>
      <c r="E12" s="45"/>
      <c r="F12" s="45"/>
      <c r="G12" s="45"/>
      <c r="H12" s="45"/>
      <c r="I12" s="45"/>
      <c r="J12" s="45"/>
      <c r="K12" s="44">
        <v>13</v>
      </c>
      <c r="L12" s="44">
        <v>157838.09999999998</v>
      </c>
      <c r="M12" s="44"/>
      <c r="N12" s="44"/>
      <c r="O12" s="45"/>
      <c r="P12" s="45"/>
      <c r="Q12" s="45"/>
      <c r="R12" s="45"/>
      <c r="S12" s="45"/>
      <c r="T12" s="45"/>
      <c r="U12" s="46"/>
      <c r="V12" s="46"/>
      <c r="W12" s="113"/>
      <c r="X12" s="113"/>
      <c r="Y12" s="47">
        <v>233</v>
      </c>
      <c r="Z12" s="47">
        <v>192751.92</v>
      </c>
      <c r="AA12" s="46"/>
      <c r="AB12" s="46"/>
      <c r="AC12" s="46"/>
      <c r="AD12" s="46"/>
      <c r="AE12" s="46"/>
      <c r="AF12" s="46"/>
      <c r="AG12" s="48">
        <v>433</v>
      </c>
      <c r="AH12" s="48">
        <v>523288.19</v>
      </c>
      <c r="AI12" s="47">
        <v>256</v>
      </c>
      <c r="AJ12" s="47">
        <v>956595.5</v>
      </c>
      <c r="AK12" s="47">
        <v>1</v>
      </c>
      <c r="AL12" s="47">
        <v>53164.020000000004</v>
      </c>
      <c r="AM12" s="47">
        <v>2091</v>
      </c>
      <c r="AN12" s="47">
        <v>1397459.19</v>
      </c>
      <c r="AO12" s="47">
        <v>1801</v>
      </c>
      <c r="AP12" s="47">
        <v>4534573.25</v>
      </c>
      <c r="AQ12" s="47">
        <v>233</v>
      </c>
      <c r="AR12" s="47">
        <v>192751.92</v>
      </c>
      <c r="AS12" s="49">
        <f t="shared" si="0"/>
        <v>6124784.3599999994</v>
      </c>
      <c r="AT12" s="49">
        <f t="shared" si="1"/>
        <v>10409320.890000001</v>
      </c>
    </row>
    <row r="13" spans="1:61" ht="20.100000000000001" customHeight="1" x14ac:dyDescent="0.25">
      <c r="A13" s="35">
        <v>8</v>
      </c>
      <c r="B13" s="43" t="s">
        <v>8</v>
      </c>
      <c r="C13" s="44">
        <v>897</v>
      </c>
      <c r="D13" s="44">
        <v>22174037.66</v>
      </c>
      <c r="E13" s="45"/>
      <c r="F13" s="45"/>
      <c r="G13" s="45"/>
      <c r="H13" s="45"/>
      <c r="I13" s="45"/>
      <c r="J13" s="45"/>
      <c r="K13" s="44">
        <v>661</v>
      </c>
      <c r="L13" s="44">
        <v>6726871.5299999993</v>
      </c>
      <c r="M13" s="44"/>
      <c r="N13" s="44"/>
      <c r="O13" s="45"/>
      <c r="P13" s="45"/>
      <c r="Q13" s="45"/>
      <c r="R13" s="45"/>
      <c r="S13" s="45"/>
      <c r="T13" s="45"/>
      <c r="U13" s="46"/>
      <c r="V13" s="46"/>
      <c r="W13" s="113"/>
      <c r="X13" s="113"/>
      <c r="Y13" s="47">
        <v>6477</v>
      </c>
      <c r="Z13" s="47">
        <v>5147568.12</v>
      </c>
      <c r="AA13" s="46"/>
      <c r="AB13" s="46"/>
      <c r="AC13" s="46"/>
      <c r="AD13" s="46"/>
      <c r="AE13" s="46"/>
      <c r="AF13" s="46"/>
      <c r="AG13" s="48">
        <v>7590</v>
      </c>
      <c r="AH13" s="48">
        <v>7150870.9000000004</v>
      </c>
      <c r="AI13" s="47">
        <v>3640</v>
      </c>
      <c r="AJ13" s="47">
        <v>13231860.73</v>
      </c>
      <c r="AK13" s="47">
        <v>0</v>
      </c>
      <c r="AL13" s="47">
        <v>0</v>
      </c>
      <c r="AM13" s="47">
        <v>29140</v>
      </c>
      <c r="AN13" s="47">
        <v>18282916.469999999</v>
      </c>
      <c r="AO13" s="47">
        <v>20398</v>
      </c>
      <c r="AP13" s="47">
        <v>37659553.289999999</v>
      </c>
      <c r="AQ13" s="47">
        <v>6477</v>
      </c>
      <c r="AR13" s="47">
        <v>5147568.12</v>
      </c>
      <c r="AS13" s="49">
        <f t="shared" si="0"/>
        <v>61090037.879999995</v>
      </c>
      <c r="AT13" s="49">
        <f t="shared" si="1"/>
        <v>103222807.8</v>
      </c>
    </row>
    <row r="14" spans="1:61" ht="20.100000000000001" customHeight="1" x14ac:dyDescent="0.25">
      <c r="A14" s="35">
        <v>9</v>
      </c>
      <c r="B14" s="43" t="s">
        <v>9</v>
      </c>
      <c r="C14" s="44">
        <v>5637</v>
      </c>
      <c r="D14" s="44">
        <v>141658114.62</v>
      </c>
      <c r="E14" s="45"/>
      <c r="F14" s="45"/>
      <c r="G14" s="45"/>
      <c r="H14" s="45"/>
      <c r="I14" s="45"/>
      <c r="J14" s="45"/>
      <c r="K14" s="44">
        <v>1417</v>
      </c>
      <c r="L14" s="44">
        <v>13186784.610000001</v>
      </c>
      <c r="M14" s="44"/>
      <c r="N14" s="44"/>
      <c r="O14" s="45"/>
      <c r="P14" s="45"/>
      <c r="Q14" s="45"/>
      <c r="R14" s="45"/>
      <c r="S14" s="45"/>
      <c r="T14" s="45"/>
      <c r="U14" s="46"/>
      <c r="V14" s="46"/>
      <c r="W14" s="113"/>
      <c r="X14" s="113"/>
      <c r="Y14" s="47">
        <v>17419</v>
      </c>
      <c r="Z14" s="47">
        <v>13550475.01</v>
      </c>
      <c r="AA14" s="46"/>
      <c r="AB14" s="46"/>
      <c r="AC14" s="47"/>
      <c r="AD14" s="47"/>
      <c r="AE14" s="46"/>
      <c r="AF14" s="46"/>
      <c r="AG14" s="48">
        <v>21009</v>
      </c>
      <c r="AH14" s="48">
        <v>23077790.18</v>
      </c>
      <c r="AI14" s="47">
        <v>13708</v>
      </c>
      <c r="AJ14" s="47">
        <v>45640097.079999998</v>
      </c>
      <c r="AK14" s="47">
        <v>22</v>
      </c>
      <c r="AL14" s="47">
        <v>2071520</v>
      </c>
      <c r="AM14" s="47">
        <v>95518</v>
      </c>
      <c r="AN14" s="47">
        <v>62296242.630000003</v>
      </c>
      <c r="AO14" s="47">
        <v>85323</v>
      </c>
      <c r="AP14" s="47">
        <v>156913508.13999999</v>
      </c>
      <c r="AQ14" s="47">
        <v>17419</v>
      </c>
      <c r="AR14" s="47">
        <v>13550475.01</v>
      </c>
      <c r="AS14" s="49">
        <f t="shared" si="0"/>
        <v>232760225.77999997</v>
      </c>
      <c r="AT14" s="49">
        <f t="shared" si="1"/>
        <v>433245222.08999997</v>
      </c>
    </row>
    <row r="15" spans="1:61" ht="20.100000000000001" customHeight="1" x14ac:dyDescent="0.25">
      <c r="A15" s="35">
        <v>10</v>
      </c>
      <c r="B15" s="43" t="s">
        <v>10</v>
      </c>
      <c r="C15" s="44">
        <v>122</v>
      </c>
      <c r="D15" s="44">
        <v>2952569.58</v>
      </c>
      <c r="E15" s="45"/>
      <c r="F15" s="45"/>
      <c r="G15" s="45"/>
      <c r="H15" s="45"/>
      <c r="I15" s="45"/>
      <c r="J15" s="45"/>
      <c r="K15" s="44">
        <v>35</v>
      </c>
      <c r="L15" s="44">
        <v>397675.22</v>
      </c>
      <c r="M15" s="44"/>
      <c r="N15" s="44"/>
      <c r="O15" s="45"/>
      <c r="P15" s="45"/>
      <c r="Q15" s="45"/>
      <c r="R15" s="45"/>
      <c r="S15" s="45"/>
      <c r="T15" s="45"/>
      <c r="U15" s="46"/>
      <c r="V15" s="46"/>
      <c r="W15" s="113"/>
      <c r="X15" s="113"/>
      <c r="Y15" s="47">
        <v>484</v>
      </c>
      <c r="Z15" s="47">
        <v>384072.2</v>
      </c>
      <c r="AA15" s="46"/>
      <c r="AB15" s="46"/>
      <c r="AC15" s="46"/>
      <c r="AD15" s="46"/>
      <c r="AE15" s="46"/>
      <c r="AF15" s="46"/>
      <c r="AG15" s="48">
        <v>599</v>
      </c>
      <c r="AH15" s="48">
        <v>709982.67</v>
      </c>
      <c r="AI15" s="47">
        <v>305</v>
      </c>
      <c r="AJ15" s="47">
        <v>1230213.19</v>
      </c>
      <c r="AK15" s="47">
        <v>1</v>
      </c>
      <c r="AL15" s="47">
        <v>94160</v>
      </c>
      <c r="AM15" s="47">
        <v>2706</v>
      </c>
      <c r="AN15" s="47">
        <v>1663370.14</v>
      </c>
      <c r="AO15" s="47">
        <v>2048</v>
      </c>
      <c r="AP15" s="47">
        <v>4830462.1399999997</v>
      </c>
      <c r="AQ15" s="47">
        <v>484</v>
      </c>
      <c r="AR15" s="47">
        <v>384072.2</v>
      </c>
      <c r="AS15" s="49">
        <f t="shared" si="0"/>
        <v>6877904.4799999995</v>
      </c>
      <c r="AT15" s="49">
        <f t="shared" si="1"/>
        <v>11458362.469999999</v>
      </c>
    </row>
    <row r="16" spans="1:61" ht="20.100000000000001" customHeight="1" x14ac:dyDescent="0.25">
      <c r="A16" s="35">
        <v>11</v>
      </c>
      <c r="B16" s="43" t="s">
        <v>11</v>
      </c>
      <c r="C16" s="44">
        <v>76</v>
      </c>
      <c r="D16" s="44">
        <v>2617040.21</v>
      </c>
      <c r="E16" s="45"/>
      <c r="F16" s="45"/>
      <c r="G16" s="45"/>
      <c r="H16" s="45"/>
      <c r="I16" s="45"/>
      <c r="J16" s="45"/>
      <c r="K16" s="44">
        <v>7</v>
      </c>
      <c r="L16" s="44">
        <v>107460.82999999999</v>
      </c>
      <c r="M16" s="44"/>
      <c r="N16" s="44"/>
      <c r="O16" s="45"/>
      <c r="P16" s="45"/>
      <c r="Q16" s="45"/>
      <c r="R16" s="45"/>
      <c r="S16" s="45"/>
      <c r="T16" s="45"/>
      <c r="U16" s="46"/>
      <c r="V16" s="46"/>
      <c r="W16" s="113"/>
      <c r="X16" s="113"/>
      <c r="Y16" s="47">
        <v>145</v>
      </c>
      <c r="Z16" s="47">
        <v>137065.23000000001</v>
      </c>
      <c r="AA16" s="46"/>
      <c r="AB16" s="46"/>
      <c r="AC16" s="46"/>
      <c r="AD16" s="46"/>
      <c r="AE16" s="46"/>
      <c r="AF16" s="46"/>
      <c r="AG16" s="48">
        <v>215</v>
      </c>
      <c r="AH16" s="48">
        <v>241640.98</v>
      </c>
      <c r="AI16" s="47">
        <v>129</v>
      </c>
      <c r="AJ16" s="47">
        <v>532664.51</v>
      </c>
      <c r="AK16" s="47">
        <v>0</v>
      </c>
      <c r="AL16" s="47">
        <v>0</v>
      </c>
      <c r="AM16" s="47">
        <v>1240</v>
      </c>
      <c r="AN16" s="47">
        <v>932898.74</v>
      </c>
      <c r="AO16" s="47">
        <v>528</v>
      </c>
      <c r="AP16" s="47">
        <v>1494382.22</v>
      </c>
      <c r="AQ16" s="47">
        <v>145</v>
      </c>
      <c r="AR16" s="47">
        <v>137065.23000000001</v>
      </c>
      <c r="AS16" s="49">
        <f t="shared" si="0"/>
        <v>2564346.19</v>
      </c>
      <c r="AT16" s="49">
        <f t="shared" si="1"/>
        <v>5821511.7400000002</v>
      </c>
    </row>
    <row r="17" spans="1:46" ht="20.100000000000001" customHeight="1" x14ac:dyDescent="0.25">
      <c r="A17" s="35">
        <v>12</v>
      </c>
      <c r="B17" s="43" t="s">
        <v>12</v>
      </c>
      <c r="C17" s="44">
        <v>1232</v>
      </c>
      <c r="D17" s="44">
        <v>30750260.279999997</v>
      </c>
      <c r="E17" s="45"/>
      <c r="F17" s="45"/>
      <c r="G17" s="45"/>
      <c r="H17" s="45"/>
      <c r="I17" s="45"/>
      <c r="J17" s="45"/>
      <c r="K17" s="44">
        <v>377</v>
      </c>
      <c r="L17" s="44">
        <v>3853509.9799999995</v>
      </c>
      <c r="M17" s="44"/>
      <c r="N17" s="44"/>
      <c r="O17" s="45"/>
      <c r="P17" s="45"/>
      <c r="Q17" s="45"/>
      <c r="R17" s="45"/>
      <c r="S17" s="45"/>
      <c r="T17" s="45"/>
      <c r="U17" s="46"/>
      <c r="V17" s="46"/>
      <c r="W17" s="113"/>
      <c r="X17" s="113"/>
      <c r="Y17" s="47">
        <v>3878</v>
      </c>
      <c r="Z17" s="47">
        <v>2907316.13</v>
      </c>
      <c r="AA17" s="46"/>
      <c r="AB17" s="46"/>
      <c r="AC17" s="46"/>
      <c r="AD17" s="46"/>
      <c r="AE17" s="46"/>
      <c r="AF17" s="46"/>
      <c r="AG17" s="48">
        <v>5488</v>
      </c>
      <c r="AH17" s="48">
        <v>5257254.01</v>
      </c>
      <c r="AI17" s="47">
        <v>2699</v>
      </c>
      <c r="AJ17" s="47">
        <v>8356246.9199999999</v>
      </c>
      <c r="AK17" s="47">
        <v>1</v>
      </c>
      <c r="AL17" s="47">
        <v>94160</v>
      </c>
      <c r="AM17" s="47">
        <v>21218</v>
      </c>
      <c r="AN17" s="47">
        <v>13699657.949999999</v>
      </c>
      <c r="AO17" s="47">
        <v>16396</v>
      </c>
      <c r="AP17" s="47">
        <v>32044400.719999999</v>
      </c>
      <c r="AQ17" s="47">
        <v>3878</v>
      </c>
      <c r="AR17" s="47">
        <v>2907316.13</v>
      </c>
      <c r="AS17" s="49">
        <f t="shared" si="0"/>
        <v>48651374.800000004</v>
      </c>
      <c r="AT17" s="49">
        <f t="shared" si="1"/>
        <v>91611391.980000004</v>
      </c>
    </row>
    <row r="18" spans="1:46" ht="20.100000000000001" customHeight="1" x14ac:dyDescent="0.25">
      <c r="A18" s="35">
        <v>13</v>
      </c>
      <c r="B18" s="43" t="s">
        <v>13</v>
      </c>
      <c r="C18" s="44">
        <v>48</v>
      </c>
      <c r="D18" s="44">
        <v>1967262.26</v>
      </c>
      <c r="E18" s="45"/>
      <c r="F18" s="45"/>
      <c r="G18" s="45"/>
      <c r="H18" s="45"/>
      <c r="I18" s="45"/>
      <c r="J18" s="45"/>
      <c r="K18" s="44">
        <v>6</v>
      </c>
      <c r="L18" s="44">
        <v>98886.25</v>
      </c>
      <c r="M18" s="44"/>
      <c r="N18" s="44"/>
      <c r="O18" s="45"/>
      <c r="P18" s="45"/>
      <c r="Q18" s="45"/>
      <c r="R18" s="45"/>
      <c r="S18" s="45"/>
      <c r="T18" s="45"/>
      <c r="U18" s="46"/>
      <c r="V18" s="46"/>
      <c r="W18" s="113"/>
      <c r="X18" s="113"/>
      <c r="Y18" s="47">
        <v>107</v>
      </c>
      <c r="Z18" s="47">
        <v>119286.95</v>
      </c>
      <c r="AA18" s="46"/>
      <c r="AB18" s="46"/>
      <c r="AC18" s="46"/>
      <c r="AD18" s="46"/>
      <c r="AE18" s="46"/>
      <c r="AF18" s="46"/>
      <c r="AG18" s="48">
        <v>114</v>
      </c>
      <c r="AH18" s="48">
        <v>113704.01</v>
      </c>
      <c r="AI18" s="47">
        <v>90</v>
      </c>
      <c r="AJ18" s="47">
        <v>468624.86</v>
      </c>
      <c r="AK18" s="47">
        <v>1</v>
      </c>
      <c r="AL18" s="47">
        <v>94160</v>
      </c>
      <c r="AM18" s="47">
        <v>380</v>
      </c>
      <c r="AN18" s="47">
        <v>241772.45</v>
      </c>
      <c r="AO18" s="47">
        <v>626</v>
      </c>
      <c r="AP18" s="47">
        <v>1390928.08</v>
      </c>
      <c r="AQ18" s="47">
        <v>107</v>
      </c>
      <c r="AR18" s="47">
        <v>119286.95</v>
      </c>
      <c r="AS18" s="49">
        <f t="shared" si="0"/>
        <v>1751987.48</v>
      </c>
      <c r="AT18" s="49">
        <f t="shared" si="1"/>
        <v>4286760.8499999996</v>
      </c>
    </row>
    <row r="19" spans="1:46" ht="20.100000000000001" customHeight="1" x14ac:dyDescent="0.25">
      <c r="A19" s="35">
        <v>14</v>
      </c>
      <c r="B19" s="43" t="s">
        <v>14</v>
      </c>
      <c r="C19" s="44">
        <v>172</v>
      </c>
      <c r="D19" s="44">
        <v>4854482.8699999992</v>
      </c>
      <c r="E19" s="45"/>
      <c r="F19" s="45"/>
      <c r="G19" s="45"/>
      <c r="H19" s="45"/>
      <c r="I19" s="45"/>
      <c r="J19" s="45"/>
      <c r="K19" s="44">
        <v>34</v>
      </c>
      <c r="L19" s="44">
        <v>331164.92</v>
      </c>
      <c r="M19" s="44"/>
      <c r="N19" s="44"/>
      <c r="O19" s="45"/>
      <c r="P19" s="45"/>
      <c r="Q19" s="45"/>
      <c r="R19" s="45"/>
      <c r="S19" s="45"/>
      <c r="T19" s="45"/>
      <c r="U19" s="46"/>
      <c r="V19" s="46"/>
      <c r="W19" s="113"/>
      <c r="X19" s="113"/>
      <c r="Y19" s="47">
        <v>531</v>
      </c>
      <c r="Z19" s="47">
        <v>413566.25</v>
      </c>
      <c r="AA19" s="46"/>
      <c r="AB19" s="46"/>
      <c r="AC19" s="46"/>
      <c r="AD19" s="46"/>
      <c r="AE19" s="46"/>
      <c r="AF19" s="46"/>
      <c r="AG19" s="48">
        <v>527</v>
      </c>
      <c r="AH19" s="48">
        <v>660805.48</v>
      </c>
      <c r="AI19" s="47">
        <v>382</v>
      </c>
      <c r="AJ19" s="47">
        <v>1340175.81</v>
      </c>
      <c r="AK19" s="47">
        <v>1</v>
      </c>
      <c r="AL19" s="47">
        <v>94160</v>
      </c>
      <c r="AM19" s="47">
        <v>2314</v>
      </c>
      <c r="AN19" s="47">
        <v>1461277.58</v>
      </c>
      <c r="AO19" s="47">
        <v>2336</v>
      </c>
      <c r="AP19" s="47">
        <v>5032593.09</v>
      </c>
      <c r="AQ19" s="47">
        <v>531</v>
      </c>
      <c r="AR19" s="47">
        <v>413566.25</v>
      </c>
      <c r="AS19" s="49">
        <f t="shared" si="0"/>
        <v>6907436.9199999999</v>
      </c>
      <c r="AT19" s="49">
        <f t="shared" si="1"/>
        <v>13433260.52</v>
      </c>
    </row>
    <row r="20" spans="1:46" ht="20.100000000000001" customHeight="1" x14ac:dyDescent="0.25">
      <c r="A20" s="35">
        <v>15</v>
      </c>
      <c r="B20" s="43" t="s">
        <v>15</v>
      </c>
      <c r="C20" s="44">
        <v>14</v>
      </c>
      <c r="D20" s="44">
        <v>820427.29</v>
      </c>
      <c r="E20" s="45"/>
      <c r="F20" s="45"/>
      <c r="G20" s="45"/>
      <c r="H20" s="45"/>
      <c r="I20" s="45"/>
      <c r="J20" s="45"/>
      <c r="K20" s="44">
        <v>2</v>
      </c>
      <c r="L20" s="44">
        <v>31560.969999999998</v>
      </c>
      <c r="M20" s="44"/>
      <c r="N20" s="44"/>
      <c r="O20" s="45"/>
      <c r="P20" s="45"/>
      <c r="Q20" s="45"/>
      <c r="R20" s="45"/>
      <c r="S20" s="45"/>
      <c r="T20" s="45"/>
      <c r="U20" s="46"/>
      <c r="V20" s="46"/>
      <c r="W20" s="113"/>
      <c r="X20" s="113"/>
      <c r="Y20" s="47">
        <v>31</v>
      </c>
      <c r="Z20" s="47">
        <v>34692.050000000003</v>
      </c>
      <c r="AA20" s="46"/>
      <c r="AB20" s="46"/>
      <c r="AC20" s="46"/>
      <c r="AD20" s="46"/>
      <c r="AE20" s="46"/>
      <c r="AF20" s="46"/>
      <c r="AG20" s="48">
        <v>19</v>
      </c>
      <c r="AH20" s="48">
        <v>13903.71</v>
      </c>
      <c r="AI20" s="47">
        <v>27</v>
      </c>
      <c r="AJ20" s="47">
        <v>114192.23</v>
      </c>
      <c r="AK20" s="47">
        <v>0</v>
      </c>
      <c r="AL20" s="47">
        <v>0</v>
      </c>
      <c r="AM20" s="47">
        <v>282</v>
      </c>
      <c r="AN20" s="47">
        <v>180654.29</v>
      </c>
      <c r="AO20" s="47">
        <v>121</v>
      </c>
      <c r="AP20" s="47">
        <v>257074.45</v>
      </c>
      <c r="AQ20" s="47">
        <v>31</v>
      </c>
      <c r="AR20" s="47">
        <v>34692.050000000003</v>
      </c>
      <c r="AS20" s="49">
        <f t="shared" si="0"/>
        <v>472420.79</v>
      </c>
      <c r="AT20" s="49">
        <f t="shared" si="1"/>
        <v>1438601.28</v>
      </c>
    </row>
    <row r="21" spans="1:46" ht="20.100000000000001" customHeight="1" x14ac:dyDescent="0.25">
      <c r="A21" s="35">
        <v>16</v>
      </c>
      <c r="B21" s="43" t="s">
        <v>16</v>
      </c>
      <c r="C21" s="44">
        <v>28</v>
      </c>
      <c r="D21" s="44">
        <v>998775.38</v>
      </c>
      <c r="E21" s="45"/>
      <c r="F21" s="45"/>
      <c r="G21" s="45"/>
      <c r="H21" s="45"/>
      <c r="I21" s="45"/>
      <c r="J21" s="45"/>
      <c r="K21" s="44">
        <v>3</v>
      </c>
      <c r="L21" s="44">
        <v>59358.39</v>
      </c>
      <c r="M21" s="44"/>
      <c r="N21" s="44"/>
      <c r="O21" s="45"/>
      <c r="P21" s="45"/>
      <c r="Q21" s="45"/>
      <c r="R21" s="45"/>
      <c r="S21" s="45"/>
      <c r="T21" s="45"/>
      <c r="U21" s="46"/>
      <c r="V21" s="46"/>
      <c r="W21" s="113"/>
      <c r="X21" s="113"/>
      <c r="Y21" s="47">
        <v>50</v>
      </c>
      <c r="Z21" s="47">
        <v>55504.14</v>
      </c>
      <c r="AA21" s="46"/>
      <c r="AB21" s="46"/>
      <c r="AC21" s="46"/>
      <c r="AD21" s="46"/>
      <c r="AE21" s="46"/>
      <c r="AF21" s="46"/>
      <c r="AG21" s="48">
        <v>79</v>
      </c>
      <c r="AH21" s="48">
        <v>33706.559999999998</v>
      </c>
      <c r="AI21" s="47">
        <v>42</v>
      </c>
      <c r="AJ21" s="47">
        <v>178453.93</v>
      </c>
      <c r="AK21" s="47">
        <v>0</v>
      </c>
      <c r="AL21" s="47">
        <v>0</v>
      </c>
      <c r="AM21" s="47">
        <v>280</v>
      </c>
      <c r="AN21" s="47">
        <v>178086.66</v>
      </c>
      <c r="AO21" s="47">
        <v>341</v>
      </c>
      <c r="AP21" s="47">
        <v>806214.81</v>
      </c>
      <c r="AQ21" s="47">
        <v>50</v>
      </c>
      <c r="AR21" s="47">
        <v>55504.14</v>
      </c>
      <c r="AS21" s="49">
        <f t="shared" si="0"/>
        <v>1039805.6100000001</v>
      </c>
      <c r="AT21" s="49">
        <f t="shared" si="1"/>
        <v>2276393.31</v>
      </c>
    </row>
    <row r="22" spans="1:46" ht="20.100000000000001" customHeight="1" x14ac:dyDescent="0.25">
      <c r="A22" s="35">
        <v>17</v>
      </c>
      <c r="B22" s="43" t="s">
        <v>17</v>
      </c>
      <c r="C22" s="44">
        <v>1195</v>
      </c>
      <c r="D22" s="44">
        <v>28085673.850000001</v>
      </c>
      <c r="E22" s="45"/>
      <c r="F22" s="45"/>
      <c r="G22" s="45"/>
      <c r="H22" s="45"/>
      <c r="I22" s="45"/>
      <c r="J22" s="45"/>
      <c r="K22" s="44">
        <v>333</v>
      </c>
      <c r="L22" s="44">
        <v>3413526.96</v>
      </c>
      <c r="M22" s="44"/>
      <c r="N22" s="44"/>
      <c r="O22" s="45"/>
      <c r="P22" s="45"/>
      <c r="Q22" s="45"/>
      <c r="R22" s="45"/>
      <c r="S22" s="45"/>
      <c r="T22" s="45"/>
      <c r="U22" s="46"/>
      <c r="V22" s="46"/>
      <c r="W22" s="113"/>
      <c r="X22" s="113"/>
      <c r="Y22" s="47">
        <v>3648</v>
      </c>
      <c r="Z22" s="47">
        <v>2837197.86</v>
      </c>
      <c r="AA22" s="46"/>
      <c r="AB22" s="46"/>
      <c r="AC22" s="46"/>
      <c r="AD22" s="46"/>
      <c r="AE22" s="46"/>
      <c r="AF22" s="46"/>
      <c r="AG22" s="48">
        <v>4930</v>
      </c>
      <c r="AH22" s="48">
        <v>5205403.41</v>
      </c>
      <c r="AI22" s="47">
        <v>2320</v>
      </c>
      <c r="AJ22" s="47">
        <v>7446750.2300000004</v>
      </c>
      <c r="AK22" s="47">
        <v>3</v>
      </c>
      <c r="AL22" s="47">
        <v>282480</v>
      </c>
      <c r="AM22" s="47">
        <v>20586</v>
      </c>
      <c r="AN22" s="47">
        <v>12480444.940000001</v>
      </c>
      <c r="AO22" s="47">
        <v>12174</v>
      </c>
      <c r="AP22" s="47">
        <v>20167083.5</v>
      </c>
      <c r="AQ22" s="47">
        <v>3648</v>
      </c>
      <c r="AR22" s="47">
        <v>2837197.86</v>
      </c>
      <c r="AS22" s="49">
        <f t="shared" si="0"/>
        <v>35484726.300000004</v>
      </c>
      <c r="AT22" s="49">
        <f t="shared" si="1"/>
        <v>74430677.340000004</v>
      </c>
    </row>
    <row r="23" spans="1:46" ht="20.100000000000001" customHeight="1" x14ac:dyDescent="0.25">
      <c r="A23" s="35">
        <v>18</v>
      </c>
      <c r="B23" s="43" t="s">
        <v>18</v>
      </c>
      <c r="C23" s="44">
        <v>193</v>
      </c>
      <c r="D23" s="44">
        <v>4423403.7899999991</v>
      </c>
      <c r="E23" s="45"/>
      <c r="F23" s="45"/>
      <c r="G23" s="45"/>
      <c r="H23" s="45"/>
      <c r="I23" s="45"/>
      <c r="J23" s="45"/>
      <c r="K23" s="44">
        <v>89</v>
      </c>
      <c r="L23" s="44">
        <v>925241.11</v>
      </c>
      <c r="M23" s="44"/>
      <c r="N23" s="44"/>
      <c r="O23" s="45"/>
      <c r="P23" s="45"/>
      <c r="Q23" s="45"/>
      <c r="R23" s="45"/>
      <c r="S23" s="45"/>
      <c r="T23" s="45"/>
      <c r="U23" s="46"/>
      <c r="V23" s="46"/>
      <c r="W23" s="113"/>
      <c r="X23" s="113"/>
      <c r="Y23" s="47">
        <v>981</v>
      </c>
      <c r="Z23" s="47">
        <v>778422.84</v>
      </c>
      <c r="AA23" s="46"/>
      <c r="AB23" s="46"/>
      <c r="AC23" s="46"/>
      <c r="AD23" s="46"/>
      <c r="AE23" s="46"/>
      <c r="AF23" s="46"/>
      <c r="AG23" s="48">
        <v>828</v>
      </c>
      <c r="AH23" s="48">
        <v>833151.74</v>
      </c>
      <c r="AI23" s="47">
        <v>488</v>
      </c>
      <c r="AJ23" s="47">
        <v>1695259.73</v>
      </c>
      <c r="AK23" s="47">
        <v>1</v>
      </c>
      <c r="AL23" s="47">
        <v>94160</v>
      </c>
      <c r="AM23" s="47">
        <v>3781</v>
      </c>
      <c r="AN23" s="47">
        <v>2164387</v>
      </c>
      <c r="AO23" s="47">
        <v>2142</v>
      </c>
      <c r="AP23" s="47">
        <v>4125152.2199999997</v>
      </c>
      <c r="AQ23" s="47">
        <v>981</v>
      </c>
      <c r="AR23" s="47">
        <v>778422.84</v>
      </c>
      <c r="AS23" s="49">
        <f t="shared" si="0"/>
        <v>7067962.0599999996</v>
      </c>
      <c r="AT23" s="49">
        <f t="shared" si="1"/>
        <v>14111866.689999998</v>
      </c>
    </row>
    <row r="24" spans="1:46" ht="20.100000000000001" customHeight="1" x14ac:dyDescent="0.25">
      <c r="A24" s="35">
        <v>19</v>
      </c>
      <c r="B24" s="43" t="s">
        <v>19</v>
      </c>
      <c r="C24" s="44">
        <v>107</v>
      </c>
      <c r="D24" s="44">
        <v>2503480.9700000002</v>
      </c>
      <c r="E24" s="45"/>
      <c r="F24" s="45"/>
      <c r="G24" s="45"/>
      <c r="H24" s="45"/>
      <c r="I24" s="45"/>
      <c r="J24" s="45"/>
      <c r="K24" s="44">
        <v>17</v>
      </c>
      <c r="L24" s="44">
        <v>141130.95000000001</v>
      </c>
      <c r="M24" s="44"/>
      <c r="N24" s="44"/>
      <c r="O24" s="45"/>
      <c r="P24" s="45"/>
      <c r="Q24" s="45"/>
      <c r="R24" s="45"/>
      <c r="S24" s="45"/>
      <c r="T24" s="45"/>
      <c r="U24" s="46"/>
      <c r="V24" s="46"/>
      <c r="W24" s="113"/>
      <c r="X24" s="113"/>
      <c r="Y24" s="47">
        <v>193</v>
      </c>
      <c r="Z24" s="47">
        <v>150190.20000000001</v>
      </c>
      <c r="AA24" s="46"/>
      <c r="AB24" s="46"/>
      <c r="AC24" s="46"/>
      <c r="AD24" s="46"/>
      <c r="AE24" s="46"/>
      <c r="AF24" s="46"/>
      <c r="AG24" s="48">
        <v>269</v>
      </c>
      <c r="AH24" s="48">
        <v>254063</v>
      </c>
      <c r="AI24" s="47">
        <v>200</v>
      </c>
      <c r="AJ24" s="47">
        <v>790042.27</v>
      </c>
      <c r="AK24" s="47">
        <v>0</v>
      </c>
      <c r="AL24" s="47">
        <v>0</v>
      </c>
      <c r="AM24" s="47">
        <v>1509</v>
      </c>
      <c r="AN24" s="47">
        <v>1030841.69</v>
      </c>
      <c r="AO24" s="47">
        <v>1690</v>
      </c>
      <c r="AP24" s="47">
        <v>4294585.04</v>
      </c>
      <c r="AQ24" s="47">
        <v>193</v>
      </c>
      <c r="AR24" s="47">
        <v>150190.20000000001</v>
      </c>
      <c r="AS24" s="49">
        <f t="shared" si="0"/>
        <v>5475616.9300000006</v>
      </c>
      <c r="AT24" s="49">
        <f t="shared" si="1"/>
        <v>8910271.120000001</v>
      </c>
    </row>
    <row r="25" spans="1:46" ht="20.100000000000001" customHeight="1" x14ac:dyDescent="0.25">
      <c r="A25" s="35">
        <v>20</v>
      </c>
      <c r="B25" s="43" t="s">
        <v>20</v>
      </c>
      <c r="C25" s="44">
        <v>104</v>
      </c>
      <c r="D25" s="44">
        <v>3219698.85</v>
      </c>
      <c r="E25" s="45"/>
      <c r="F25" s="45"/>
      <c r="G25" s="45"/>
      <c r="H25" s="45"/>
      <c r="I25" s="45"/>
      <c r="J25" s="45"/>
      <c r="K25" s="44">
        <v>13</v>
      </c>
      <c r="L25" s="44">
        <v>147171.74</v>
      </c>
      <c r="M25" s="44"/>
      <c r="N25" s="44"/>
      <c r="O25" s="45"/>
      <c r="P25" s="45"/>
      <c r="Q25" s="45"/>
      <c r="R25" s="45"/>
      <c r="S25" s="45"/>
      <c r="T25" s="45"/>
      <c r="U25" s="46"/>
      <c r="V25" s="46"/>
      <c r="W25" s="113"/>
      <c r="X25" s="113"/>
      <c r="Y25" s="47">
        <v>332</v>
      </c>
      <c r="Z25" s="47">
        <v>263247.81</v>
      </c>
      <c r="AA25" s="46"/>
      <c r="AB25" s="46"/>
      <c r="AC25" s="46"/>
      <c r="AD25" s="46"/>
      <c r="AE25" s="46"/>
      <c r="AF25" s="46"/>
      <c r="AG25" s="48">
        <v>311</v>
      </c>
      <c r="AH25" s="48">
        <v>367437.71</v>
      </c>
      <c r="AI25" s="47">
        <v>191</v>
      </c>
      <c r="AJ25" s="47">
        <v>658406.23</v>
      </c>
      <c r="AK25" s="47">
        <v>0</v>
      </c>
      <c r="AL25" s="47">
        <v>0</v>
      </c>
      <c r="AM25" s="47">
        <v>1517</v>
      </c>
      <c r="AN25" s="47">
        <v>1032868.99</v>
      </c>
      <c r="AO25" s="47">
        <v>1108</v>
      </c>
      <c r="AP25" s="47">
        <v>3313278.04</v>
      </c>
      <c r="AQ25" s="47">
        <v>332</v>
      </c>
      <c r="AR25" s="47">
        <v>263247.81</v>
      </c>
      <c r="AS25" s="49">
        <f t="shared" si="0"/>
        <v>4609394.84</v>
      </c>
      <c r="AT25" s="49">
        <f t="shared" si="1"/>
        <v>8634671.6600000001</v>
      </c>
    </row>
    <row r="26" spans="1:46" ht="20.100000000000001" customHeight="1" x14ac:dyDescent="0.25">
      <c r="A26" s="35">
        <v>21</v>
      </c>
      <c r="B26" s="43" t="s">
        <v>21</v>
      </c>
      <c r="C26" s="44">
        <v>77</v>
      </c>
      <c r="D26" s="44">
        <v>2044995.67</v>
      </c>
      <c r="E26" s="45"/>
      <c r="F26" s="45"/>
      <c r="G26" s="45"/>
      <c r="H26" s="45"/>
      <c r="I26" s="45"/>
      <c r="J26" s="45"/>
      <c r="K26" s="44">
        <v>10</v>
      </c>
      <c r="L26" s="44">
        <v>119018.77</v>
      </c>
      <c r="M26" s="44"/>
      <c r="N26" s="44"/>
      <c r="O26" s="45"/>
      <c r="P26" s="45"/>
      <c r="Q26" s="45"/>
      <c r="R26" s="45"/>
      <c r="S26" s="45"/>
      <c r="T26" s="45"/>
      <c r="U26" s="46"/>
      <c r="V26" s="46"/>
      <c r="W26" s="113"/>
      <c r="X26" s="113"/>
      <c r="Y26" s="47">
        <v>183</v>
      </c>
      <c r="Z26" s="47">
        <v>150288.01999999999</v>
      </c>
      <c r="AA26" s="46"/>
      <c r="AB26" s="46"/>
      <c r="AC26" s="46"/>
      <c r="AD26" s="46"/>
      <c r="AE26" s="46"/>
      <c r="AF26" s="46"/>
      <c r="AG26" s="48">
        <v>160</v>
      </c>
      <c r="AH26" s="48">
        <v>172836.23</v>
      </c>
      <c r="AI26" s="47">
        <v>137</v>
      </c>
      <c r="AJ26" s="47">
        <v>580598.55000000005</v>
      </c>
      <c r="AK26" s="47">
        <v>1</v>
      </c>
      <c r="AL26" s="47">
        <v>94160</v>
      </c>
      <c r="AM26" s="47">
        <v>819</v>
      </c>
      <c r="AN26" s="47">
        <v>769128.36</v>
      </c>
      <c r="AO26" s="47">
        <v>1105</v>
      </c>
      <c r="AP26" s="47">
        <v>2525747.92</v>
      </c>
      <c r="AQ26" s="47">
        <v>183</v>
      </c>
      <c r="AR26" s="47">
        <v>150288.01999999999</v>
      </c>
      <c r="AS26" s="49">
        <f t="shared" si="0"/>
        <v>3445164.3</v>
      </c>
      <c r="AT26" s="49">
        <f t="shared" si="1"/>
        <v>6189777.29</v>
      </c>
    </row>
    <row r="27" spans="1:46" ht="20.100000000000001" customHeight="1" x14ac:dyDescent="0.25">
      <c r="A27" s="36"/>
      <c r="B27" s="50" t="s">
        <v>22</v>
      </c>
      <c r="C27" s="51">
        <v>13214</v>
      </c>
      <c r="D27" s="51">
        <v>356291780.89000005</v>
      </c>
      <c r="E27" s="51">
        <v>1</v>
      </c>
      <c r="F27" s="51">
        <v>152641.57999999999</v>
      </c>
      <c r="G27" s="51">
        <v>0</v>
      </c>
      <c r="H27" s="51">
        <v>0</v>
      </c>
      <c r="I27" s="51">
        <v>61</v>
      </c>
      <c r="J27" s="51">
        <v>1904470.34</v>
      </c>
      <c r="K27" s="51">
        <v>3843</v>
      </c>
      <c r="L27" s="51">
        <v>41188244.450000003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43052</v>
      </c>
      <c r="Z27" s="51">
        <v>34633177.390000008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53986</v>
      </c>
      <c r="AH27" s="51">
        <v>56136863.149999999</v>
      </c>
      <c r="AI27" s="51">
        <v>31269</v>
      </c>
      <c r="AJ27" s="51">
        <v>110153835.32000002</v>
      </c>
      <c r="AK27" s="51">
        <v>40</v>
      </c>
      <c r="AL27" s="51">
        <v>3684408.04</v>
      </c>
      <c r="AM27" s="51">
        <v>237548</v>
      </c>
      <c r="AN27" s="51">
        <v>151846843.42000002</v>
      </c>
      <c r="AO27" s="51">
        <v>182338</v>
      </c>
      <c r="AP27" s="51">
        <v>385094758.30000001</v>
      </c>
      <c r="AQ27" s="51">
        <v>43052</v>
      </c>
      <c r="AR27" s="51">
        <v>34633177.390000008</v>
      </c>
      <c r="AS27" s="52">
        <f t="shared" ref="AS27:AT27" si="2">SUM(AS6:AS26)</f>
        <v>571574779.1099999</v>
      </c>
      <c r="AT27" s="52">
        <f t="shared" si="2"/>
        <v>1079208639.77</v>
      </c>
    </row>
    <row r="28" spans="1:46" ht="20.100000000000001" customHeight="1" x14ac:dyDescent="0.25">
      <c r="A28" s="35">
        <v>22</v>
      </c>
      <c r="B28" s="43" t="s">
        <v>23</v>
      </c>
      <c r="C28" s="53"/>
      <c r="D28" s="5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7">
        <v>221742.48</v>
      </c>
      <c r="V28" s="47">
        <v>40360755.959999993</v>
      </c>
      <c r="W28" s="46"/>
      <c r="X28" s="46"/>
      <c r="Y28" s="47"/>
      <c r="Z28" s="47"/>
      <c r="AA28" s="46"/>
      <c r="AB28" s="46"/>
      <c r="AC28" s="46"/>
      <c r="AD28" s="46"/>
      <c r="AE28" s="46"/>
      <c r="AF28" s="46"/>
      <c r="AG28" s="54"/>
      <c r="AH28" s="54"/>
      <c r="AI28" s="46"/>
      <c r="AJ28" s="46"/>
      <c r="AK28" s="46"/>
      <c r="AL28" s="46"/>
      <c r="AM28" s="47">
        <v>1755</v>
      </c>
      <c r="AN28" s="47">
        <v>1226528.92</v>
      </c>
      <c r="AO28" s="47">
        <v>25843</v>
      </c>
      <c r="AP28" s="47">
        <v>40345446.089999989</v>
      </c>
      <c r="AQ28" s="47"/>
      <c r="AR28" s="47"/>
      <c r="AS28" s="49">
        <f t="shared" ref="AS28:AS30" si="3">AN28+AP28+AR28</f>
        <v>41571975.00999999</v>
      </c>
      <c r="AT28" s="49">
        <f t="shared" si="1"/>
        <v>41571975.00999999</v>
      </c>
    </row>
    <row r="29" spans="1:46" ht="20.100000000000001" customHeight="1" x14ac:dyDescent="0.25">
      <c r="A29" s="35">
        <v>23</v>
      </c>
      <c r="B29" s="43" t="s">
        <v>24</v>
      </c>
      <c r="C29" s="53"/>
      <c r="D29" s="53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>
        <v>254345.56</v>
      </c>
      <c r="V29" s="47">
        <v>46290326.619999997</v>
      </c>
      <c r="W29" s="46"/>
      <c r="X29" s="46"/>
      <c r="Y29" s="47"/>
      <c r="Z29" s="47"/>
      <c r="AA29" s="46"/>
      <c r="AB29" s="46"/>
      <c r="AC29" s="46"/>
      <c r="AD29" s="46"/>
      <c r="AE29" s="46"/>
      <c r="AF29" s="46"/>
      <c r="AG29" s="54"/>
      <c r="AH29" s="54"/>
      <c r="AI29" s="46"/>
      <c r="AJ29" s="46"/>
      <c r="AK29" s="46"/>
      <c r="AL29" s="46"/>
      <c r="AM29" s="47">
        <v>80</v>
      </c>
      <c r="AN29" s="47">
        <v>49274.95</v>
      </c>
      <c r="AO29" s="47">
        <v>30228</v>
      </c>
      <c r="AP29" s="47">
        <v>46241051.669999994</v>
      </c>
      <c r="AQ29" s="47"/>
      <c r="AR29" s="47"/>
      <c r="AS29" s="49">
        <f t="shared" si="3"/>
        <v>46290326.619999997</v>
      </c>
      <c r="AT29" s="49">
        <f t="shared" si="1"/>
        <v>46290326.619999997</v>
      </c>
    </row>
    <row r="30" spans="1:46" ht="20.100000000000001" customHeight="1" x14ac:dyDescent="0.25">
      <c r="A30" s="35">
        <v>24</v>
      </c>
      <c r="B30" s="43" t="s">
        <v>163</v>
      </c>
      <c r="C30" s="53"/>
      <c r="D30" s="5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7">
        <v>312508.32</v>
      </c>
      <c r="V30" s="49">
        <v>56891853.020000003</v>
      </c>
      <c r="W30" s="46"/>
      <c r="X30" s="46"/>
      <c r="Y30" s="47"/>
      <c r="Z30" s="47"/>
      <c r="AA30" s="46"/>
      <c r="AB30" s="46"/>
      <c r="AC30" s="46"/>
      <c r="AD30" s="46"/>
      <c r="AE30" s="46"/>
      <c r="AF30" s="46"/>
      <c r="AG30" s="54"/>
      <c r="AH30" s="54"/>
      <c r="AI30" s="46"/>
      <c r="AJ30" s="46"/>
      <c r="AK30" s="46"/>
      <c r="AL30" s="46"/>
      <c r="AM30" s="47">
        <v>461</v>
      </c>
      <c r="AN30" s="47">
        <v>298086.84999999998</v>
      </c>
      <c r="AO30" s="47">
        <v>41278</v>
      </c>
      <c r="AP30" s="47">
        <v>56649792.43</v>
      </c>
      <c r="AQ30" s="47"/>
      <c r="AR30" s="47"/>
      <c r="AS30" s="49">
        <f t="shared" si="3"/>
        <v>56947879.280000001</v>
      </c>
      <c r="AT30" s="49">
        <f t="shared" si="1"/>
        <v>56947879.280000001</v>
      </c>
    </row>
    <row r="31" spans="1:46" ht="20.100000000000001" customHeight="1" x14ac:dyDescent="0.25">
      <c r="A31" s="55"/>
      <c r="B31" s="56" t="s">
        <v>164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8">
        <v>788596.3600000001</v>
      </c>
      <c r="V31" s="58">
        <v>143542935.59999999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2296</v>
      </c>
      <c r="AN31" s="58">
        <v>1573890.7199999997</v>
      </c>
      <c r="AO31" s="58">
        <v>97349</v>
      </c>
      <c r="AP31" s="58">
        <v>143236290.19</v>
      </c>
      <c r="AQ31" s="58">
        <v>0</v>
      </c>
      <c r="AR31" s="58">
        <v>0</v>
      </c>
      <c r="AS31" s="59">
        <f t="shared" ref="AS31:AT31" si="4">SUM(AS28:AS30)</f>
        <v>144810180.91</v>
      </c>
      <c r="AT31" s="59">
        <f t="shared" si="4"/>
        <v>144810180.91</v>
      </c>
    </row>
    <row r="32" spans="1:46" ht="20.100000000000001" customHeight="1" x14ac:dyDescent="0.25">
      <c r="A32" s="35">
        <v>25</v>
      </c>
      <c r="B32" s="60" t="s">
        <v>165</v>
      </c>
      <c r="C32" s="53"/>
      <c r="D32" s="5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6"/>
      <c r="W32" s="46"/>
      <c r="X32" s="46"/>
      <c r="Y32" s="47"/>
      <c r="Z32" s="47"/>
      <c r="AA32" s="46"/>
      <c r="AB32" s="46"/>
      <c r="AC32" s="46"/>
      <c r="AD32" s="46"/>
      <c r="AE32" s="47"/>
      <c r="AF32" s="47"/>
      <c r="AG32" s="54"/>
      <c r="AH32" s="54"/>
      <c r="AI32" s="46"/>
      <c r="AJ32" s="46"/>
      <c r="AK32" s="46"/>
      <c r="AL32" s="46"/>
      <c r="AM32" s="47"/>
      <c r="AN32" s="47"/>
      <c r="AO32" s="47"/>
      <c r="AP32" s="47">
        <v>4700.04</v>
      </c>
      <c r="AQ32" s="47"/>
      <c r="AR32" s="47"/>
      <c r="AS32" s="49">
        <f t="shared" ref="AS32:AS41" si="5">AN32+AP32+AR32</f>
        <v>4700.04</v>
      </c>
      <c r="AT32" s="49">
        <f t="shared" si="1"/>
        <v>4700.04</v>
      </c>
    </row>
    <row r="33" spans="1:46" ht="20.100000000000001" customHeight="1" x14ac:dyDescent="0.25">
      <c r="A33" s="35">
        <v>26</v>
      </c>
      <c r="B33" s="43" t="s">
        <v>25</v>
      </c>
      <c r="C33" s="61"/>
      <c r="D33" s="61"/>
      <c r="E33" s="44"/>
      <c r="F33" s="44"/>
      <c r="G33" s="44"/>
      <c r="H33" s="44"/>
      <c r="I33" s="44"/>
      <c r="J33" s="44"/>
      <c r="K33" s="44">
        <v>3018</v>
      </c>
      <c r="L33" s="44">
        <v>28037127.540000003</v>
      </c>
      <c r="M33" s="44"/>
      <c r="N33" s="44"/>
      <c r="O33" s="44"/>
      <c r="P33" s="44"/>
      <c r="Q33" s="44"/>
      <c r="R33" s="44"/>
      <c r="S33" s="44"/>
      <c r="T33" s="44"/>
      <c r="U33" s="46"/>
      <c r="V33" s="46"/>
      <c r="W33" s="47"/>
      <c r="X33" s="47"/>
      <c r="Y33" s="47">
        <v>26725</v>
      </c>
      <c r="Z33" s="47">
        <v>18935895.780000001</v>
      </c>
      <c r="AA33" s="47">
        <v>10904</v>
      </c>
      <c r="AB33" s="47">
        <v>6354633.1200000001</v>
      </c>
      <c r="AC33" s="47">
        <v>12</v>
      </c>
      <c r="AD33" s="47">
        <v>170492.4</v>
      </c>
      <c r="AE33" s="47">
        <v>3272</v>
      </c>
      <c r="AF33" s="47">
        <v>1376759.44</v>
      </c>
      <c r="AG33" s="54">
        <v>30849</v>
      </c>
      <c r="AH33" s="54">
        <v>33050514.760000002</v>
      </c>
      <c r="AI33" s="46"/>
      <c r="AJ33" s="46"/>
      <c r="AK33" s="46"/>
      <c r="AL33" s="47"/>
      <c r="AM33" s="47">
        <v>146087</v>
      </c>
      <c r="AN33" s="47">
        <v>87661198.530000001</v>
      </c>
      <c r="AO33" s="47">
        <v>76726</v>
      </c>
      <c r="AP33" s="47">
        <v>97575671.655000001</v>
      </c>
      <c r="AQ33" s="47">
        <v>40901</v>
      </c>
      <c r="AR33" s="47">
        <v>26667288.340000004</v>
      </c>
      <c r="AS33" s="49">
        <f t="shared" si="5"/>
        <v>211904158.52500001</v>
      </c>
      <c r="AT33" s="49">
        <f t="shared" si="1"/>
        <v>239941286.065</v>
      </c>
    </row>
    <row r="34" spans="1:46" ht="20.100000000000001" customHeight="1" x14ac:dyDescent="0.25">
      <c r="A34" s="35">
        <v>27</v>
      </c>
      <c r="B34" s="43" t="s">
        <v>26</v>
      </c>
      <c r="C34" s="61"/>
      <c r="D34" s="61"/>
      <c r="E34" s="44"/>
      <c r="F34" s="44"/>
      <c r="G34" s="44"/>
      <c r="H34" s="44"/>
      <c r="I34" s="44"/>
      <c r="J34" s="44"/>
      <c r="K34" s="44">
        <v>5329</v>
      </c>
      <c r="L34" s="44">
        <v>54461470.969999999</v>
      </c>
      <c r="M34" s="44"/>
      <c r="N34" s="44"/>
      <c r="O34" s="44"/>
      <c r="P34" s="44"/>
      <c r="Q34" s="44">
        <v>95</v>
      </c>
      <c r="R34" s="44">
        <v>1773089.8599999999</v>
      </c>
      <c r="S34" s="44">
        <v>293</v>
      </c>
      <c r="T34" s="44">
        <v>7584842.8399999999</v>
      </c>
      <c r="U34" s="47">
        <v>2774.73</v>
      </c>
      <c r="V34" s="47">
        <v>505000.86</v>
      </c>
      <c r="W34" s="47"/>
      <c r="X34" s="47"/>
      <c r="Y34" s="47">
        <v>32629</v>
      </c>
      <c r="Z34" s="47">
        <v>23133035.440000001</v>
      </c>
      <c r="AA34" s="47">
        <v>10659</v>
      </c>
      <c r="AB34" s="47">
        <v>6211852.0199999996</v>
      </c>
      <c r="AC34" s="47" t="s">
        <v>190</v>
      </c>
      <c r="AD34" s="47" t="s">
        <v>190</v>
      </c>
      <c r="AE34" s="46"/>
      <c r="AF34" s="46"/>
      <c r="AG34" s="54">
        <v>37361</v>
      </c>
      <c r="AH34" s="54">
        <v>35434805.549999997</v>
      </c>
      <c r="AI34" s="47">
        <v>4081</v>
      </c>
      <c r="AJ34" s="47">
        <v>10908169.940000001</v>
      </c>
      <c r="AK34" s="47">
        <v>1</v>
      </c>
      <c r="AL34" s="49">
        <v>94160</v>
      </c>
      <c r="AM34" s="47">
        <v>164224</v>
      </c>
      <c r="AN34" s="47">
        <v>97302721.370000005</v>
      </c>
      <c r="AO34" s="47">
        <v>118752</v>
      </c>
      <c r="AP34" s="47">
        <v>123426652.38000017</v>
      </c>
      <c r="AQ34" s="47">
        <v>43288</v>
      </c>
      <c r="AR34" s="47">
        <v>29344887.460000001</v>
      </c>
      <c r="AS34" s="49">
        <f t="shared" si="5"/>
        <v>250074261.21000019</v>
      </c>
      <c r="AT34" s="49">
        <f t="shared" si="1"/>
        <v>315443902.12000018</v>
      </c>
    </row>
    <row r="35" spans="1:46" ht="20.100000000000001" customHeight="1" x14ac:dyDescent="0.25">
      <c r="A35" s="35">
        <v>28</v>
      </c>
      <c r="B35" s="43" t="s">
        <v>27</v>
      </c>
      <c r="C35" s="61"/>
      <c r="D35" s="61"/>
      <c r="E35" s="44"/>
      <c r="F35" s="44"/>
      <c r="G35" s="44"/>
      <c r="H35" s="44"/>
      <c r="I35" s="44"/>
      <c r="J35" s="44"/>
      <c r="K35" s="44">
        <v>2524</v>
      </c>
      <c r="L35" s="44">
        <v>23418754.82</v>
      </c>
      <c r="M35" s="44"/>
      <c r="N35" s="44"/>
      <c r="O35" s="44"/>
      <c r="P35" s="44"/>
      <c r="Q35" s="44"/>
      <c r="R35" s="44"/>
      <c r="S35" s="44"/>
      <c r="T35" s="44"/>
      <c r="U35" s="46" t="s">
        <v>190</v>
      </c>
      <c r="V35" s="46"/>
      <c r="W35" s="47"/>
      <c r="X35" s="47"/>
      <c r="Y35" s="47">
        <v>19836</v>
      </c>
      <c r="Z35" s="47">
        <v>14065615.48</v>
      </c>
      <c r="AA35" s="47"/>
      <c r="AB35" s="47"/>
      <c r="AC35" s="47" t="s">
        <v>190</v>
      </c>
      <c r="AD35" s="47"/>
      <c r="AE35" s="46"/>
      <c r="AF35" s="46"/>
      <c r="AG35" s="54">
        <v>28770</v>
      </c>
      <c r="AH35" s="54">
        <v>31266906.75</v>
      </c>
      <c r="AI35" s="46"/>
      <c r="AJ35" s="46"/>
      <c r="AK35" s="46"/>
      <c r="AL35" s="47"/>
      <c r="AM35" s="47">
        <v>111833</v>
      </c>
      <c r="AN35" s="47">
        <v>76665666.890000001</v>
      </c>
      <c r="AO35" s="47">
        <v>85082</v>
      </c>
      <c r="AP35" s="47">
        <v>93477725.825000003</v>
      </c>
      <c r="AQ35" s="47">
        <v>19836</v>
      </c>
      <c r="AR35" s="47">
        <v>14065615.48</v>
      </c>
      <c r="AS35" s="49">
        <f t="shared" si="5"/>
        <v>184209008.19499999</v>
      </c>
      <c r="AT35" s="49">
        <f t="shared" si="1"/>
        <v>207627763.01499999</v>
      </c>
    </row>
    <row r="36" spans="1:46" ht="20.100000000000001" customHeight="1" x14ac:dyDescent="0.25">
      <c r="A36" s="35">
        <v>29</v>
      </c>
      <c r="B36" s="43" t="s">
        <v>28</v>
      </c>
      <c r="C36" s="61"/>
      <c r="D36" s="61"/>
      <c r="E36" s="44"/>
      <c r="F36" s="44"/>
      <c r="G36" s="44"/>
      <c r="H36" s="44"/>
      <c r="I36" s="44"/>
      <c r="J36" s="44"/>
      <c r="K36" s="44">
        <v>3698</v>
      </c>
      <c r="L36" s="44">
        <v>50703513.200000003</v>
      </c>
      <c r="M36" s="44"/>
      <c r="N36" s="44"/>
      <c r="O36" s="44"/>
      <c r="P36" s="44"/>
      <c r="Q36" s="44">
        <v>7</v>
      </c>
      <c r="R36" s="44">
        <v>191846.79</v>
      </c>
      <c r="S36" s="44">
        <v>454</v>
      </c>
      <c r="T36" s="44">
        <v>18928013.640000001</v>
      </c>
      <c r="U36" s="46" t="s">
        <v>190</v>
      </c>
      <c r="V36" s="46" t="s">
        <v>190</v>
      </c>
      <c r="W36" s="47"/>
      <c r="X36" s="47"/>
      <c r="Y36" s="47">
        <v>23284</v>
      </c>
      <c r="Z36" s="47">
        <v>16508367.640000001</v>
      </c>
      <c r="AA36" s="47"/>
      <c r="AB36" s="47"/>
      <c r="AC36" s="47" t="s">
        <v>190</v>
      </c>
      <c r="AD36" s="47" t="s">
        <v>190</v>
      </c>
      <c r="AE36" s="46"/>
      <c r="AF36" s="46"/>
      <c r="AG36" s="54">
        <v>33017</v>
      </c>
      <c r="AH36" s="54">
        <v>34704135.920000002</v>
      </c>
      <c r="AI36" s="46"/>
      <c r="AJ36" s="46"/>
      <c r="AK36" s="46"/>
      <c r="AL36" s="47"/>
      <c r="AM36" s="47">
        <v>148236</v>
      </c>
      <c r="AN36" s="47">
        <v>99609263.980000004</v>
      </c>
      <c r="AO36" s="47">
        <v>111161</v>
      </c>
      <c r="AP36" s="47">
        <v>121861713.32000005</v>
      </c>
      <c r="AQ36" s="47">
        <v>23284</v>
      </c>
      <c r="AR36" s="47">
        <v>16508367.640000001</v>
      </c>
      <c r="AS36" s="49">
        <f t="shared" si="5"/>
        <v>237979344.94000006</v>
      </c>
      <c r="AT36" s="49">
        <f t="shared" si="1"/>
        <v>288682858.14000005</v>
      </c>
    </row>
    <row r="37" spans="1:46" ht="20.100000000000001" customHeight="1" x14ac:dyDescent="0.25">
      <c r="A37" s="35">
        <v>30</v>
      </c>
      <c r="B37" s="43" t="s">
        <v>166</v>
      </c>
      <c r="C37" s="44">
        <v>4767</v>
      </c>
      <c r="D37" s="44">
        <v>145311775.53</v>
      </c>
      <c r="E37" s="44">
        <v>6</v>
      </c>
      <c r="F37" s="44">
        <v>989956.20000000007</v>
      </c>
      <c r="G37" s="44"/>
      <c r="H37" s="44"/>
      <c r="I37" s="44"/>
      <c r="J37" s="44"/>
      <c r="K37" s="44">
        <v>1726</v>
      </c>
      <c r="L37" s="44">
        <v>18880651.420000002</v>
      </c>
      <c r="M37" s="44"/>
      <c r="N37" s="44"/>
      <c r="O37" s="44"/>
      <c r="P37" s="44"/>
      <c r="Q37" s="44"/>
      <c r="R37" s="44"/>
      <c r="S37" s="44"/>
      <c r="T37" s="44"/>
      <c r="U37" s="46" t="s">
        <v>190</v>
      </c>
      <c r="V37" s="46" t="s">
        <v>190</v>
      </c>
      <c r="W37" s="47">
        <v>4380</v>
      </c>
      <c r="X37" s="47">
        <v>4589188.8</v>
      </c>
      <c r="Y37" s="47">
        <v>13165</v>
      </c>
      <c r="Z37" s="47">
        <v>9335604.4600000009</v>
      </c>
      <c r="AA37" s="47"/>
      <c r="AB37" s="47"/>
      <c r="AC37" s="47">
        <v>2</v>
      </c>
      <c r="AD37" s="47">
        <v>28415.4</v>
      </c>
      <c r="AE37" s="46"/>
      <c r="AF37" s="46"/>
      <c r="AG37" s="54">
        <v>21286</v>
      </c>
      <c r="AH37" s="54">
        <v>19799630.23</v>
      </c>
      <c r="AI37" s="46"/>
      <c r="AJ37" s="46"/>
      <c r="AK37" s="46"/>
      <c r="AL37" s="47"/>
      <c r="AM37" s="47">
        <v>78984</v>
      </c>
      <c r="AN37" s="47">
        <v>39744211.340000004</v>
      </c>
      <c r="AO37" s="47">
        <v>58964</v>
      </c>
      <c r="AP37" s="47">
        <v>77452521.5</v>
      </c>
      <c r="AQ37" s="47">
        <v>17545</v>
      </c>
      <c r="AR37" s="47">
        <v>13924793.260000002</v>
      </c>
      <c r="AS37" s="49">
        <f t="shared" si="5"/>
        <v>131121526.10000001</v>
      </c>
      <c r="AT37" s="49">
        <f t="shared" si="1"/>
        <v>295313953.05000001</v>
      </c>
    </row>
    <row r="38" spans="1:46" ht="20.100000000000001" customHeight="1" x14ac:dyDescent="0.25">
      <c r="A38" s="35">
        <v>31</v>
      </c>
      <c r="B38" s="43" t="s">
        <v>29</v>
      </c>
      <c r="C38" s="44">
        <v>728</v>
      </c>
      <c r="D38" s="44">
        <v>14959764.539999999</v>
      </c>
      <c r="E38" s="44"/>
      <c r="F38" s="44"/>
      <c r="G38" s="44"/>
      <c r="H38" s="44"/>
      <c r="I38" s="44"/>
      <c r="J38" s="44"/>
      <c r="K38" s="44">
        <v>1054</v>
      </c>
      <c r="L38" s="44">
        <v>9573681.620000001</v>
      </c>
      <c r="M38" s="44"/>
      <c r="N38" s="44"/>
      <c r="O38" s="44"/>
      <c r="P38" s="44"/>
      <c r="Q38" s="44"/>
      <c r="R38" s="44"/>
      <c r="S38" s="44"/>
      <c r="T38" s="44"/>
      <c r="U38" s="47">
        <v>30792.91</v>
      </c>
      <c r="V38" s="47">
        <v>5603828.96</v>
      </c>
      <c r="W38" s="47">
        <v>2133</v>
      </c>
      <c r="X38" s="47">
        <v>1633174.11</v>
      </c>
      <c r="Y38" s="47">
        <v>9137</v>
      </c>
      <c r="Z38" s="47">
        <v>6476310.7199999997</v>
      </c>
      <c r="AA38" s="47"/>
      <c r="AB38" s="47"/>
      <c r="AC38" s="47"/>
      <c r="AD38" s="47"/>
      <c r="AE38" s="46"/>
      <c r="AF38" s="46"/>
      <c r="AG38" s="54">
        <v>11101</v>
      </c>
      <c r="AH38" s="54">
        <v>10737536.140000001</v>
      </c>
      <c r="AI38" s="46"/>
      <c r="AJ38" s="46"/>
      <c r="AK38" s="46"/>
      <c r="AL38" s="47"/>
      <c r="AM38" s="47">
        <v>56860</v>
      </c>
      <c r="AN38" s="47">
        <v>37347492.009999998</v>
      </c>
      <c r="AO38" s="47">
        <v>35668</v>
      </c>
      <c r="AP38" s="47">
        <v>51732737.600000001</v>
      </c>
      <c r="AQ38" s="47">
        <v>11270</v>
      </c>
      <c r="AR38" s="47">
        <v>8109484.8300000001</v>
      </c>
      <c r="AS38" s="49">
        <f t="shared" si="5"/>
        <v>97189714.439999998</v>
      </c>
      <c r="AT38" s="49">
        <f t="shared" si="1"/>
        <v>121723160.59999999</v>
      </c>
    </row>
    <row r="39" spans="1:46" ht="20.100000000000001" customHeight="1" x14ac:dyDescent="0.25">
      <c r="A39" s="35">
        <v>32</v>
      </c>
      <c r="B39" s="43" t="s">
        <v>30</v>
      </c>
      <c r="C39" s="44">
        <v>5513</v>
      </c>
      <c r="D39" s="44">
        <v>183886208.75</v>
      </c>
      <c r="E39" s="44">
        <v>69</v>
      </c>
      <c r="F39" s="44">
        <v>19342340.489999998</v>
      </c>
      <c r="G39" s="44"/>
      <c r="H39" s="44"/>
      <c r="I39" s="44">
        <v>95</v>
      </c>
      <c r="J39" s="44">
        <v>11948066.67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6"/>
      <c r="V39" s="46"/>
      <c r="W39" s="47">
        <v>1153</v>
      </c>
      <c r="X39" s="47">
        <v>1022215.21</v>
      </c>
      <c r="Y39" s="47"/>
      <c r="Z39" s="47"/>
      <c r="AA39" s="47"/>
      <c r="AB39" s="47"/>
      <c r="AC39" s="46"/>
      <c r="AD39" s="46"/>
      <c r="AE39" s="46"/>
      <c r="AF39" s="46"/>
      <c r="AG39" s="54"/>
      <c r="AH39" s="54"/>
      <c r="AI39" s="46"/>
      <c r="AJ39" s="46"/>
      <c r="AK39" s="46"/>
      <c r="AL39" s="47"/>
      <c r="AM39" s="47"/>
      <c r="AN39" s="47"/>
      <c r="AO39" s="47">
        <v>95</v>
      </c>
      <c r="AP39" s="47"/>
      <c r="AQ39" s="47">
        <v>1153</v>
      </c>
      <c r="AR39" s="47">
        <v>1022215.21</v>
      </c>
      <c r="AS39" s="49">
        <f t="shared" si="5"/>
        <v>1022215.21</v>
      </c>
      <c r="AT39" s="49">
        <f t="shared" si="1"/>
        <v>184908423.96000001</v>
      </c>
    </row>
    <row r="40" spans="1:46" ht="20.100000000000001" customHeight="1" x14ac:dyDescent="0.25">
      <c r="A40" s="35">
        <v>33</v>
      </c>
      <c r="B40" s="37" t="s">
        <v>31</v>
      </c>
      <c r="C40" s="44">
        <v>3069</v>
      </c>
      <c r="D40" s="44">
        <v>99073888.280000001</v>
      </c>
      <c r="E40" s="44"/>
      <c r="F40" s="44"/>
      <c r="G40" s="44"/>
      <c r="H40" s="44"/>
      <c r="I40" s="53">
        <v>421</v>
      </c>
      <c r="J40" s="53">
        <v>20009636.02</v>
      </c>
      <c r="K40" s="44">
        <v>10</v>
      </c>
      <c r="L40" s="44">
        <v>226589.83000000002</v>
      </c>
      <c r="M40" s="44"/>
      <c r="N40" s="44"/>
      <c r="O40" s="44"/>
      <c r="P40" s="44"/>
      <c r="Q40" s="44"/>
      <c r="R40" s="44"/>
      <c r="S40" s="44">
        <v>10</v>
      </c>
      <c r="T40" s="44">
        <v>226589.83000000002</v>
      </c>
      <c r="U40" s="46"/>
      <c r="V40" s="46"/>
      <c r="W40" s="47">
        <v>1656</v>
      </c>
      <c r="X40" s="47">
        <v>1468159.92</v>
      </c>
      <c r="Y40" s="47"/>
      <c r="Z40" s="47"/>
      <c r="AA40" s="47"/>
      <c r="AB40" s="47"/>
      <c r="AC40" s="46"/>
      <c r="AD40" s="46"/>
      <c r="AE40" s="46"/>
      <c r="AF40" s="46"/>
      <c r="AG40" s="54"/>
      <c r="AH40" s="54"/>
      <c r="AI40" s="46"/>
      <c r="AJ40" s="46"/>
      <c r="AK40" s="46"/>
      <c r="AL40" s="47"/>
      <c r="AM40" s="47"/>
      <c r="AN40" s="47"/>
      <c r="AO40" s="47"/>
      <c r="AP40" s="47"/>
      <c r="AQ40" s="47">
        <v>1656</v>
      </c>
      <c r="AR40" s="47">
        <v>1468159.92</v>
      </c>
      <c r="AS40" s="49">
        <f t="shared" si="5"/>
        <v>1468159.92</v>
      </c>
      <c r="AT40" s="49">
        <f t="shared" si="1"/>
        <v>100768638.03</v>
      </c>
    </row>
    <row r="41" spans="1:46" ht="20.100000000000001" customHeight="1" x14ac:dyDescent="0.25">
      <c r="A41" s="35">
        <v>34</v>
      </c>
      <c r="B41" s="38" t="s">
        <v>32</v>
      </c>
      <c r="C41" s="61"/>
      <c r="D41" s="6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6"/>
      <c r="V41" s="46"/>
      <c r="W41" s="47"/>
      <c r="X41" s="47"/>
      <c r="Y41" s="47"/>
      <c r="Z41" s="47"/>
      <c r="AA41" s="47"/>
      <c r="AB41" s="47"/>
      <c r="AC41" s="46"/>
      <c r="AD41" s="46"/>
      <c r="AE41" s="46"/>
      <c r="AF41" s="46"/>
      <c r="AG41" s="54"/>
      <c r="AH41" s="54"/>
      <c r="AI41" s="46">
        <v>96458</v>
      </c>
      <c r="AJ41" s="47">
        <v>270350244.45999998</v>
      </c>
      <c r="AK41" s="47">
        <v>12</v>
      </c>
      <c r="AL41" s="49">
        <v>1129920</v>
      </c>
      <c r="AM41" s="47"/>
      <c r="AN41" s="47"/>
      <c r="AO41" s="47"/>
      <c r="AP41" s="47"/>
      <c r="AQ41" s="47"/>
      <c r="AR41" s="47"/>
      <c r="AS41" s="49">
        <f t="shared" si="5"/>
        <v>0</v>
      </c>
      <c r="AT41" s="49">
        <f t="shared" si="1"/>
        <v>270350244.45999998</v>
      </c>
    </row>
    <row r="42" spans="1:46" ht="20.100000000000001" customHeight="1" x14ac:dyDescent="0.25">
      <c r="A42" s="36"/>
      <c r="B42" s="62" t="s">
        <v>167</v>
      </c>
      <c r="C42" s="63">
        <v>14077</v>
      </c>
      <c r="D42" s="63">
        <v>443231637.10000002</v>
      </c>
      <c r="E42" s="63">
        <v>75</v>
      </c>
      <c r="F42" s="63">
        <v>20332296.689999998</v>
      </c>
      <c r="G42" s="63">
        <v>0</v>
      </c>
      <c r="H42" s="63">
        <v>0</v>
      </c>
      <c r="I42" s="63">
        <v>516</v>
      </c>
      <c r="J42" s="63">
        <v>31957702.689999998</v>
      </c>
      <c r="K42" s="63">
        <v>17359</v>
      </c>
      <c r="L42" s="63">
        <v>185301789.40000007</v>
      </c>
      <c r="M42" s="63">
        <v>0</v>
      </c>
      <c r="N42" s="63">
        <v>0</v>
      </c>
      <c r="O42" s="63">
        <v>0</v>
      </c>
      <c r="P42" s="63">
        <v>0</v>
      </c>
      <c r="Q42" s="63">
        <v>102</v>
      </c>
      <c r="R42" s="63">
        <v>1964936.65</v>
      </c>
      <c r="S42" s="63">
        <v>757</v>
      </c>
      <c r="T42" s="63">
        <v>26739446.309999999</v>
      </c>
      <c r="U42" s="63">
        <v>822164.00000000012</v>
      </c>
      <c r="V42" s="63">
        <v>149651765.42000002</v>
      </c>
      <c r="W42" s="63">
        <v>9322</v>
      </c>
      <c r="X42" s="63">
        <v>8712738.0399999991</v>
      </c>
      <c r="Y42" s="63">
        <v>124776</v>
      </c>
      <c r="Z42" s="63">
        <v>88454829.520000011</v>
      </c>
      <c r="AA42" s="63">
        <v>21563</v>
      </c>
      <c r="AB42" s="63">
        <v>12566485.140000001</v>
      </c>
      <c r="AC42" s="63">
        <v>14</v>
      </c>
      <c r="AD42" s="63">
        <v>198907.8</v>
      </c>
      <c r="AE42" s="63">
        <v>3272</v>
      </c>
      <c r="AF42" s="63">
        <v>1376759.44</v>
      </c>
      <c r="AG42" s="63">
        <v>162384</v>
      </c>
      <c r="AH42" s="63">
        <v>164993529.35000002</v>
      </c>
      <c r="AI42" s="63">
        <v>100539</v>
      </c>
      <c r="AJ42" s="63">
        <v>281258414.39999998</v>
      </c>
      <c r="AK42" s="63">
        <v>13</v>
      </c>
      <c r="AL42" s="63">
        <v>1224080</v>
      </c>
      <c r="AM42" s="63">
        <v>708520</v>
      </c>
      <c r="AN42" s="63">
        <v>439904444.84000003</v>
      </c>
      <c r="AO42" s="63">
        <v>583797</v>
      </c>
      <c r="AP42" s="63">
        <v>708768012.51000023</v>
      </c>
      <c r="AQ42" s="63">
        <v>158933</v>
      </c>
      <c r="AR42" s="63">
        <v>111110812.14</v>
      </c>
      <c r="AS42" s="64">
        <f t="shared" ref="AS42:AT42" si="6">SUM(AS31:AS41)</f>
        <v>1259783269.4900002</v>
      </c>
      <c r="AT42" s="64">
        <f t="shared" si="6"/>
        <v>2169575110.3899999</v>
      </c>
    </row>
    <row r="43" spans="1:46" ht="20.100000000000001" customHeight="1" x14ac:dyDescent="0.25">
      <c r="A43" s="35">
        <v>35</v>
      </c>
      <c r="B43" s="65" t="s">
        <v>33</v>
      </c>
      <c r="C43" s="61"/>
      <c r="D43" s="61"/>
      <c r="E43" s="44"/>
      <c r="F43" s="44"/>
      <c r="G43" s="44"/>
      <c r="H43" s="44"/>
      <c r="I43" s="44"/>
      <c r="J43" s="44"/>
      <c r="K43" s="45"/>
      <c r="L43" s="45"/>
      <c r="M43" s="45"/>
      <c r="N43" s="45"/>
      <c r="O43" s="44"/>
      <c r="P43" s="44"/>
      <c r="Q43" s="44"/>
      <c r="R43" s="44"/>
      <c r="S43" s="44"/>
      <c r="T43" s="44"/>
      <c r="U43" s="46"/>
      <c r="V43" s="46"/>
      <c r="W43" s="46"/>
      <c r="X43" s="46"/>
      <c r="Y43" s="47"/>
      <c r="Z43" s="47"/>
      <c r="AA43" s="46"/>
      <c r="AB43" s="46"/>
      <c r="AC43" s="46"/>
      <c r="AD43" s="46"/>
      <c r="AE43" s="47">
        <v>30960</v>
      </c>
      <c r="AF43" s="47">
        <v>28395931.800000001</v>
      </c>
      <c r="AG43" s="54"/>
      <c r="AH43" s="54"/>
      <c r="AI43" s="46"/>
      <c r="AJ43" s="46"/>
      <c r="AK43" s="46"/>
      <c r="AL43" s="46"/>
      <c r="AM43" s="44">
        <v>30960</v>
      </c>
      <c r="AN43" s="44">
        <v>28395931.800000001</v>
      </c>
      <c r="AO43" s="44"/>
      <c r="AP43" s="44"/>
      <c r="AQ43" s="44"/>
      <c r="AR43" s="44"/>
      <c r="AS43" s="49">
        <f t="shared" ref="AS43:AS53" si="7">AN43+AP43+AR43</f>
        <v>28395931.800000001</v>
      </c>
      <c r="AT43" s="49">
        <f t="shared" si="1"/>
        <v>28395931.800000001</v>
      </c>
    </row>
    <row r="44" spans="1:46" ht="20.100000000000001" customHeight="1" x14ac:dyDescent="0.25">
      <c r="A44" s="35">
        <v>36</v>
      </c>
      <c r="B44" s="43" t="s">
        <v>34</v>
      </c>
      <c r="C44" s="61"/>
      <c r="D44" s="61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7">
        <v>392944.66</v>
      </c>
      <c r="V44" s="47">
        <v>78665118.200000003</v>
      </c>
      <c r="W44" s="47"/>
      <c r="X44" s="47"/>
      <c r="Y44" s="47"/>
      <c r="Z44" s="47"/>
      <c r="AA44" s="46"/>
      <c r="AB44" s="46"/>
      <c r="AC44" s="46"/>
      <c r="AD44" s="46"/>
      <c r="AE44" s="46" t="s">
        <v>190</v>
      </c>
      <c r="AF44" s="46" t="s">
        <v>190</v>
      </c>
      <c r="AG44" s="54"/>
      <c r="AH44" s="54"/>
      <c r="AI44" s="46"/>
      <c r="AJ44" s="46"/>
      <c r="AK44" s="46"/>
      <c r="AL44" s="46"/>
      <c r="AM44" s="44">
        <v>4873</v>
      </c>
      <c r="AN44" s="44">
        <v>3018239.11</v>
      </c>
      <c r="AO44" s="44">
        <v>44778</v>
      </c>
      <c r="AP44" s="44">
        <v>76680037.670000002</v>
      </c>
      <c r="AQ44" s="44"/>
      <c r="AR44" s="44"/>
      <c r="AS44" s="49">
        <f t="shared" si="7"/>
        <v>79698276.780000001</v>
      </c>
      <c r="AT44" s="49">
        <f t="shared" si="1"/>
        <v>79698276.780000001</v>
      </c>
    </row>
    <row r="45" spans="1:46" ht="20.100000000000001" customHeight="1" x14ac:dyDescent="0.25">
      <c r="A45" s="35">
        <v>37</v>
      </c>
      <c r="B45" s="43" t="s">
        <v>35</v>
      </c>
      <c r="C45" s="44">
        <v>10190</v>
      </c>
      <c r="D45" s="44">
        <v>623827160.81999993</v>
      </c>
      <c r="E45" s="44">
        <v>696</v>
      </c>
      <c r="F45" s="44">
        <v>149903043.80000001</v>
      </c>
      <c r="G45" s="44">
        <v>1037</v>
      </c>
      <c r="H45" s="44">
        <v>7980811.4100000001</v>
      </c>
      <c r="I45" s="44">
        <v>1</v>
      </c>
      <c r="J45" s="44">
        <v>470492.24</v>
      </c>
      <c r="K45" s="44">
        <v>1536</v>
      </c>
      <c r="L45" s="44">
        <v>60953562.469999999</v>
      </c>
      <c r="M45" s="44">
        <v>1461</v>
      </c>
      <c r="N45" s="44">
        <v>10508025.34</v>
      </c>
      <c r="O45" s="44">
        <v>112</v>
      </c>
      <c r="P45" s="44">
        <v>3961572.46</v>
      </c>
      <c r="Q45" s="44">
        <v>32</v>
      </c>
      <c r="R45" s="44">
        <v>2355915.87</v>
      </c>
      <c r="S45" s="44">
        <v>803</v>
      </c>
      <c r="T45" s="44">
        <v>33495009.290000003</v>
      </c>
      <c r="U45" s="46"/>
      <c r="V45" s="46"/>
      <c r="W45" s="47">
        <v>11908</v>
      </c>
      <c r="X45" s="47">
        <v>12476726.08</v>
      </c>
      <c r="Y45" s="47">
        <v>380</v>
      </c>
      <c r="Z45" s="47">
        <v>413943.95</v>
      </c>
      <c r="AA45" s="47">
        <v>608</v>
      </c>
      <c r="AB45" s="47">
        <v>9038467.1999999993</v>
      </c>
      <c r="AC45" s="47">
        <v>2013</v>
      </c>
      <c r="AD45" s="49">
        <v>13021365.58</v>
      </c>
      <c r="AE45" s="47">
        <v>3641</v>
      </c>
      <c r="AF45" s="47">
        <v>1546549.15</v>
      </c>
      <c r="AG45" s="54"/>
      <c r="AH45" s="54"/>
      <c r="AI45" s="46"/>
      <c r="AJ45" s="46"/>
      <c r="AK45" s="46"/>
      <c r="AL45" s="47"/>
      <c r="AM45" s="44">
        <v>141</v>
      </c>
      <c r="AN45" s="44">
        <v>106398.13</v>
      </c>
      <c r="AO45" s="44">
        <v>19017</v>
      </c>
      <c r="AP45" s="44">
        <v>77744452.379999995</v>
      </c>
      <c r="AQ45" s="44">
        <v>11908</v>
      </c>
      <c r="AR45" s="44">
        <v>12476726.08</v>
      </c>
      <c r="AS45" s="49">
        <f t="shared" si="7"/>
        <v>90327576.589999989</v>
      </c>
      <c r="AT45" s="49">
        <f t="shared" si="1"/>
        <v>775108299.88</v>
      </c>
    </row>
    <row r="46" spans="1:46" ht="20.100000000000001" customHeight="1" x14ac:dyDescent="0.25">
      <c r="A46" s="35">
        <v>38</v>
      </c>
      <c r="B46" s="43" t="s">
        <v>132</v>
      </c>
      <c r="C46" s="44">
        <v>0</v>
      </c>
      <c r="D46" s="44">
        <v>0</v>
      </c>
      <c r="E46" s="44"/>
      <c r="F46" s="44"/>
      <c r="G46" s="44" t="s">
        <v>190</v>
      </c>
      <c r="H46" s="44" t="s">
        <v>190</v>
      </c>
      <c r="I46" s="44"/>
      <c r="J46" s="44"/>
      <c r="K46" s="44">
        <v>0</v>
      </c>
      <c r="L46" s="44">
        <v>0</v>
      </c>
      <c r="M46" s="44" t="s">
        <v>190</v>
      </c>
      <c r="N46" s="44" t="s">
        <v>190</v>
      </c>
      <c r="O46" s="44" t="s">
        <v>190</v>
      </c>
      <c r="P46" s="44" t="s">
        <v>190</v>
      </c>
      <c r="Q46" s="44" t="s">
        <v>190</v>
      </c>
      <c r="R46" s="44"/>
      <c r="S46" s="44"/>
      <c r="T46" s="44"/>
      <c r="U46" s="46"/>
      <c r="V46" s="46"/>
      <c r="W46" s="47"/>
      <c r="X46" s="47"/>
      <c r="Y46" s="47"/>
      <c r="Z46" s="47"/>
      <c r="AA46" s="46"/>
      <c r="AB46" s="46"/>
      <c r="AC46" s="47">
        <v>153</v>
      </c>
      <c r="AD46" s="47">
        <v>1092310.01</v>
      </c>
      <c r="AE46" s="46"/>
      <c r="AF46" s="46"/>
      <c r="AG46" s="54"/>
      <c r="AH46" s="54"/>
      <c r="AI46" s="46"/>
      <c r="AJ46" s="46"/>
      <c r="AK46" s="46"/>
      <c r="AL46" s="47"/>
      <c r="AM46" s="44"/>
      <c r="AN46" s="44">
        <v>0</v>
      </c>
      <c r="AO46" s="44">
        <v>32</v>
      </c>
      <c r="AP46" s="44">
        <v>1092310.01</v>
      </c>
      <c r="AQ46" s="44"/>
      <c r="AR46" s="44"/>
      <c r="AS46" s="49">
        <f t="shared" si="7"/>
        <v>1092310.01</v>
      </c>
      <c r="AT46" s="49">
        <f t="shared" si="1"/>
        <v>1092310.01</v>
      </c>
    </row>
    <row r="47" spans="1:46" ht="20.100000000000001" customHeight="1" x14ac:dyDescent="0.25">
      <c r="A47" s="35">
        <v>39</v>
      </c>
      <c r="B47" s="43" t="s">
        <v>41</v>
      </c>
      <c r="C47" s="44">
        <v>6032</v>
      </c>
      <c r="D47" s="44">
        <v>189880847.53</v>
      </c>
      <c r="E47" s="44">
        <v>87</v>
      </c>
      <c r="F47" s="44">
        <v>16700484.43</v>
      </c>
      <c r="G47" s="44" t="s">
        <v>190</v>
      </c>
      <c r="H47" s="44" t="s">
        <v>190</v>
      </c>
      <c r="I47" s="44">
        <v>177</v>
      </c>
      <c r="J47" s="44">
        <v>28229664.029999997</v>
      </c>
      <c r="K47" s="44">
        <v>16</v>
      </c>
      <c r="L47" s="44">
        <v>150402.06999999998</v>
      </c>
      <c r="M47" s="44" t="s">
        <v>190</v>
      </c>
      <c r="N47" s="44" t="s">
        <v>190</v>
      </c>
      <c r="O47" s="44" t="s">
        <v>190</v>
      </c>
      <c r="P47" s="44" t="s">
        <v>190</v>
      </c>
      <c r="Q47" s="44" t="s">
        <v>190</v>
      </c>
      <c r="R47" s="44"/>
      <c r="S47" s="44"/>
      <c r="T47" s="44"/>
      <c r="U47" s="46"/>
      <c r="V47" s="46"/>
      <c r="W47" s="47">
        <v>2326</v>
      </c>
      <c r="X47" s="47">
        <v>2065708.1</v>
      </c>
      <c r="Y47" s="47" t="s">
        <v>190</v>
      </c>
      <c r="Z47" s="47" t="s">
        <v>190</v>
      </c>
      <c r="AA47" s="46"/>
      <c r="AB47" s="46"/>
      <c r="AC47" s="47">
        <v>213</v>
      </c>
      <c r="AD47" s="47">
        <v>3026240.1</v>
      </c>
      <c r="AE47" s="46"/>
      <c r="AF47" s="46"/>
      <c r="AG47" s="54"/>
      <c r="AH47" s="54"/>
      <c r="AI47" s="46"/>
      <c r="AJ47" s="46"/>
      <c r="AK47" s="46"/>
      <c r="AL47" s="47"/>
      <c r="AM47" s="44">
        <v>779</v>
      </c>
      <c r="AN47" s="44">
        <v>314833.26</v>
      </c>
      <c r="AO47" s="44">
        <v>3540</v>
      </c>
      <c r="AP47" s="44">
        <v>16459349.960000001</v>
      </c>
      <c r="AQ47" s="44">
        <v>2326</v>
      </c>
      <c r="AR47" s="44">
        <v>2065708.1</v>
      </c>
      <c r="AS47" s="49">
        <f t="shared" si="7"/>
        <v>18839891.32</v>
      </c>
      <c r="AT47" s="49">
        <f t="shared" si="1"/>
        <v>208871140.91999999</v>
      </c>
    </row>
    <row r="48" spans="1:46" ht="20.100000000000001" customHeight="1" x14ac:dyDescent="0.25">
      <c r="A48" s="35">
        <v>40</v>
      </c>
      <c r="B48" s="43" t="s">
        <v>36</v>
      </c>
      <c r="C48" s="44">
        <v>2507</v>
      </c>
      <c r="D48" s="44">
        <v>156806336.38</v>
      </c>
      <c r="E48" s="44">
        <v>126</v>
      </c>
      <c r="F48" s="44">
        <v>32952800.32</v>
      </c>
      <c r="G48" s="44" t="s">
        <v>190</v>
      </c>
      <c r="H48" s="44" t="s">
        <v>190</v>
      </c>
      <c r="I48" s="132" t="s">
        <v>191</v>
      </c>
      <c r="J48" s="133" t="s">
        <v>192</v>
      </c>
      <c r="K48" s="44">
        <v>711</v>
      </c>
      <c r="L48" s="44">
        <v>17444654.57</v>
      </c>
      <c r="M48" s="44" t="s">
        <v>190</v>
      </c>
      <c r="N48" s="44" t="s">
        <v>190</v>
      </c>
      <c r="O48" s="44" t="s">
        <v>190</v>
      </c>
      <c r="P48" s="44" t="s">
        <v>190</v>
      </c>
      <c r="Q48" s="44">
        <v>43</v>
      </c>
      <c r="R48" s="44">
        <v>6075647.5200000005</v>
      </c>
      <c r="S48" s="44"/>
      <c r="T48" s="44"/>
      <c r="U48" s="46"/>
      <c r="V48" s="46"/>
      <c r="W48" s="47">
        <v>6597</v>
      </c>
      <c r="X48" s="47">
        <v>6912072.7199999997</v>
      </c>
      <c r="Y48" s="47">
        <v>9237</v>
      </c>
      <c r="Z48" s="47">
        <v>7418382.0199999996</v>
      </c>
      <c r="AA48" s="46"/>
      <c r="AB48" s="46"/>
      <c r="AC48" s="47"/>
      <c r="AD48" s="47"/>
      <c r="AE48" s="46"/>
      <c r="AF48" s="46"/>
      <c r="AG48" s="48">
        <v>141</v>
      </c>
      <c r="AH48" s="48">
        <v>734392.09</v>
      </c>
      <c r="AI48" s="46"/>
      <c r="AJ48" s="46"/>
      <c r="AK48" s="46"/>
      <c r="AL48" s="47"/>
      <c r="AM48" s="44">
        <v>5030</v>
      </c>
      <c r="AN48" s="44">
        <v>564818.67000000004</v>
      </c>
      <c r="AO48" s="44">
        <v>20831</v>
      </c>
      <c r="AP48" s="44">
        <v>25212477.810000002</v>
      </c>
      <c r="AQ48" s="44">
        <v>6597</v>
      </c>
      <c r="AR48" s="44">
        <v>6912072.7199999997</v>
      </c>
      <c r="AS48" s="49">
        <f t="shared" si="7"/>
        <v>32689369.200000003</v>
      </c>
      <c r="AT48" s="49">
        <f t="shared" si="1"/>
        <v>206940360.14999998</v>
      </c>
    </row>
    <row r="49" spans="1:46" ht="20.100000000000001" customHeight="1" x14ac:dyDescent="0.25">
      <c r="A49" s="35">
        <v>41</v>
      </c>
      <c r="B49" s="43" t="s">
        <v>38</v>
      </c>
      <c r="C49" s="44">
        <v>204</v>
      </c>
      <c r="D49" s="44">
        <v>15129732.619999999</v>
      </c>
      <c r="E49" s="44"/>
      <c r="F49" s="44"/>
      <c r="G49" s="44" t="s">
        <v>190</v>
      </c>
      <c r="H49" s="44" t="s">
        <v>190</v>
      </c>
      <c r="I49" s="44"/>
      <c r="J49" s="44"/>
      <c r="K49" s="44">
        <v>193</v>
      </c>
      <c r="L49" s="44">
        <v>3229330.7699999996</v>
      </c>
      <c r="M49" s="44" t="s">
        <v>190</v>
      </c>
      <c r="N49" s="44" t="s">
        <v>190</v>
      </c>
      <c r="O49" s="44" t="s">
        <v>190</v>
      </c>
      <c r="P49" s="44" t="s">
        <v>190</v>
      </c>
      <c r="Q49" s="44" t="s">
        <v>190</v>
      </c>
      <c r="R49" s="44"/>
      <c r="S49" s="44"/>
      <c r="T49" s="44"/>
      <c r="U49" s="46"/>
      <c r="V49" s="46"/>
      <c r="W49" s="47" t="s">
        <v>190</v>
      </c>
      <c r="X49" s="47" t="s">
        <v>190</v>
      </c>
      <c r="Y49" s="47"/>
      <c r="Z49" s="47"/>
      <c r="AA49" s="46"/>
      <c r="AB49" s="46"/>
      <c r="AC49" s="47"/>
      <c r="AD49" s="47"/>
      <c r="AE49" s="46"/>
      <c r="AF49" s="46"/>
      <c r="AG49" s="54"/>
      <c r="AH49" s="54"/>
      <c r="AI49" s="46"/>
      <c r="AJ49" s="46"/>
      <c r="AK49" s="46"/>
      <c r="AL49" s="47"/>
      <c r="AM49" s="44">
        <v>8411</v>
      </c>
      <c r="AN49" s="44">
        <v>0</v>
      </c>
      <c r="AO49" s="44">
        <v>3440</v>
      </c>
      <c r="AP49" s="44">
        <v>5051981.9400000004</v>
      </c>
      <c r="AQ49" s="44" t="s">
        <v>190</v>
      </c>
      <c r="AR49" s="44">
        <v>0</v>
      </c>
      <c r="AS49" s="49">
        <f t="shared" si="7"/>
        <v>5051981.9400000004</v>
      </c>
      <c r="AT49" s="49">
        <f t="shared" si="1"/>
        <v>23411045.330000002</v>
      </c>
    </row>
    <row r="50" spans="1:46" ht="20.100000000000001" customHeight="1" x14ac:dyDescent="0.25">
      <c r="A50" s="35">
        <v>42</v>
      </c>
      <c r="B50" s="43" t="s">
        <v>39</v>
      </c>
      <c r="C50" s="44">
        <v>5328</v>
      </c>
      <c r="D50" s="44">
        <v>153903020.25</v>
      </c>
      <c r="E50" s="44"/>
      <c r="F50" s="44"/>
      <c r="G50" s="44" t="s">
        <v>190</v>
      </c>
      <c r="H50" s="44" t="s">
        <v>190</v>
      </c>
      <c r="I50" s="44"/>
      <c r="J50" s="44"/>
      <c r="K50" s="44">
        <v>204</v>
      </c>
      <c r="L50" s="44">
        <v>13760962.460000001</v>
      </c>
      <c r="M50" s="44" t="s">
        <v>190</v>
      </c>
      <c r="N50" s="44" t="s">
        <v>190</v>
      </c>
      <c r="O50" s="44" t="s">
        <v>190</v>
      </c>
      <c r="P50" s="44" t="s">
        <v>190</v>
      </c>
      <c r="Q50" s="44" t="s">
        <v>190</v>
      </c>
      <c r="R50" s="44"/>
      <c r="S50" s="44">
        <v>204</v>
      </c>
      <c r="T50" s="44">
        <v>13760962.460000001</v>
      </c>
      <c r="U50" s="46"/>
      <c r="V50" s="46"/>
      <c r="W50" s="47">
        <v>6518</v>
      </c>
      <c r="X50" s="47">
        <v>5778663.2599999998</v>
      </c>
      <c r="Y50" s="47"/>
      <c r="Z50" s="47"/>
      <c r="AA50" s="46"/>
      <c r="AB50" s="46"/>
      <c r="AC50" s="47"/>
      <c r="AD50" s="47"/>
      <c r="AE50" s="46"/>
      <c r="AF50" s="46"/>
      <c r="AG50" s="54"/>
      <c r="AH50" s="54"/>
      <c r="AI50" s="46"/>
      <c r="AJ50" s="46"/>
      <c r="AK50" s="46"/>
      <c r="AL50" s="47"/>
      <c r="AM50" s="44"/>
      <c r="AN50" s="44"/>
      <c r="AO50" s="44">
        <v>1183</v>
      </c>
      <c r="AP50" s="44">
        <v>3517451.28</v>
      </c>
      <c r="AQ50" s="44">
        <v>6518</v>
      </c>
      <c r="AR50" s="44">
        <v>5778663.2599999998</v>
      </c>
      <c r="AS50" s="49">
        <f t="shared" si="7"/>
        <v>9296114.5399999991</v>
      </c>
      <c r="AT50" s="49">
        <f t="shared" si="1"/>
        <v>176960097.25</v>
      </c>
    </row>
    <row r="51" spans="1:46" ht="20.100000000000001" customHeight="1" x14ac:dyDescent="0.25">
      <c r="A51" s="35">
        <v>43</v>
      </c>
      <c r="B51" s="43" t="s">
        <v>40</v>
      </c>
      <c r="C51" s="44">
        <v>2801</v>
      </c>
      <c r="D51" s="44">
        <v>151246533.53000003</v>
      </c>
      <c r="E51" s="44">
        <v>20</v>
      </c>
      <c r="F51" s="44">
        <v>2659061.4</v>
      </c>
      <c r="G51" s="44" t="s">
        <v>190</v>
      </c>
      <c r="H51" s="44" t="s">
        <v>190</v>
      </c>
      <c r="I51" s="44"/>
      <c r="J51" s="44"/>
      <c r="K51" s="44">
        <v>759</v>
      </c>
      <c r="L51" s="44">
        <v>57280946.779999994</v>
      </c>
      <c r="M51" s="44" t="s">
        <v>190</v>
      </c>
      <c r="N51" s="44" t="s">
        <v>190</v>
      </c>
      <c r="O51" s="44" t="s">
        <v>190</v>
      </c>
      <c r="P51" s="44" t="s">
        <v>190</v>
      </c>
      <c r="Q51" s="44">
        <v>621</v>
      </c>
      <c r="R51" s="44">
        <v>51137856.589999996</v>
      </c>
      <c r="S51" s="44"/>
      <c r="T51" s="44"/>
      <c r="U51" s="46"/>
      <c r="V51" s="46"/>
      <c r="W51" s="47" t="s">
        <v>190</v>
      </c>
      <c r="X51" s="47" t="s">
        <v>190</v>
      </c>
      <c r="Y51" s="47"/>
      <c r="Z51" s="47"/>
      <c r="AA51" s="46"/>
      <c r="AB51" s="46"/>
      <c r="AC51" s="47"/>
      <c r="AD51" s="47"/>
      <c r="AE51" s="46"/>
      <c r="AF51" s="46"/>
      <c r="AG51" s="54"/>
      <c r="AH51" s="54"/>
      <c r="AI51" s="46"/>
      <c r="AJ51" s="46"/>
      <c r="AK51" s="46"/>
      <c r="AL51" s="47"/>
      <c r="AM51" s="44"/>
      <c r="AN51" s="44"/>
      <c r="AO51" s="44">
        <v>7169</v>
      </c>
      <c r="AP51" s="44">
        <v>16933253.050000001</v>
      </c>
      <c r="AQ51" s="44" t="s">
        <v>190</v>
      </c>
      <c r="AR51" s="44">
        <v>0</v>
      </c>
      <c r="AS51" s="49">
        <f t="shared" si="7"/>
        <v>16933253.050000001</v>
      </c>
      <c r="AT51" s="49">
        <f t="shared" si="1"/>
        <v>225460733.36000004</v>
      </c>
    </row>
    <row r="52" spans="1:46" ht="20.100000000000001" customHeight="1" x14ac:dyDescent="0.25">
      <c r="A52" s="35">
        <v>44</v>
      </c>
      <c r="B52" s="66" t="s">
        <v>133</v>
      </c>
      <c r="C52" s="44">
        <v>1103</v>
      </c>
      <c r="D52" s="44">
        <v>44071947.640000001</v>
      </c>
      <c r="E52" s="44"/>
      <c r="F52" s="44"/>
      <c r="G52" s="44" t="s">
        <v>190</v>
      </c>
      <c r="H52" s="44" t="s">
        <v>190</v>
      </c>
      <c r="I52" s="53">
        <v>671</v>
      </c>
      <c r="J52" s="53">
        <v>30470635.079999998</v>
      </c>
      <c r="K52" s="44">
        <v>124</v>
      </c>
      <c r="L52" s="44">
        <v>2125967.7799999998</v>
      </c>
      <c r="M52" s="44" t="s">
        <v>190</v>
      </c>
      <c r="N52" s="44" t="s">
        <v>190</v>
      </c>
      <c r="O52" s="44" t="s">
        <v>190</v>
      </c>
      <c r="P52" s="44" t="s">
        <v>190</v>
      </c>
      <c r="Q52" s="44"/>
      <c r="R52" s="44"/>
      <c r="S52" s="44"/>
      <c r="T52" s="44"/>
      <c r="U52" s="46"/>
      <c r="V52" s="46"/>
      <c r="W52" s="47" t="s">
        <v>190</v>
      </c>
      <c r="X52" s="47" t="s">
        <v>190</v>
      </c>
      <c r="Y52" s="47"/>
      <c r="Z52" s="47"/>
      <c r="AA52" s="46"/>
      <c r="AB52" s="46"/>
      <c r="AC52" s="47"/>
      <c r="AD52" s="47"/>
      <c r="AE52" s="46"/>
      <c r="AF52" s="46"/>
      <c r="AG52" s="54"/>
      <c r="AH52" s="54"/>
      <c r="AI52" s="46"/>
      <c r="AJ52" s="46"/>
      <c r="AK52" s="46"/>
      <c r="AL52" s="47"/>
      <c r="AM52" s="44"/>
      <c r="AN52" s="44"/>
      <c r="AO52" s="44"/>
      <c r="AP52" s="44"/>
      <c r="AQ52" s="44" t="s">
        <v>190</v>
      </c>
      <c r="AR52" s="44">
        <v>0</v>
      </c>
      <c r="AS52" s="49">
        <f t="shared" si="7"/>
        <v>0</v>
      </c>
      <c r="AT52" s="49">
        <f t="shared" si="1"/>
        <v>46197915.420000002</v>
      </c>
    </row>
    <row r="53" spans="1:46" ht="20.100000000000001" customHeight="1" x14ac:dyDescent="0.25">
      <c r="A53" s="35">
        <v>45</v>
      </c>
      <c r="B53" s="67" t="s">
        <v>37</v>
      </c>
      <c r="C53" s="44">
        <v>9106</v>
      </c>
      <c r="D53" s="44">
        <v>395196713.94000012</v>
      </c>
      <c r="E53" s="44">
        <v>107</v>
      </c>
      <c r="F53" s="44">
        <v>15512265.199999999</v>
      </c>
      <c r="G53" s="44">
        <v>528</v>
      </c>
      <c r="H53" s="44">
        <v>4574902.0999999996</v>
      </c>
      <c r="I53" s="44">
        <v>7</v>
      </c>
      <c r="J53" s="44">
        <v>1504121.12</v>
      </c>
      <c r="K53" s="44">
        <v>81</v>
      </c>
      <c r="L53" s="44">
        <v>10530802.059999999</v>
      </c>
      <c r="M53" s="44">
        <v>1074</v>
      </c>
      <c r="N53" s="44">
        <v>7670692.9500000002</v>
      </c>
      <c r="O53" s="44">
        <v>81</v>
      </c>
      <c r="P53" s="44">
        <v>2860109.1100000003</v>
      </c>
      <c r="Q53" s="44"/>
      <c r="R53" s="44"/>
      <c r="S53" s="44"/>
      <c r="T53" s="44"/>
      <c r="U53" s="46"/>
      <c r="V53" s="46"/>
      <c r="W53" s="47">
        <v>29702</v>
      </c>
      <c r="X53" s="47">
        <v>31120567.52</v>
      </c>
      <c r="Y53" s="47"/>
      <c r="Z53" s="47"/>
      <c r="AA53" s="46"/>
      <c r="AB53" s="46"/>
      <c r="AC53" s="47">
        <v>1652</v>
      </c>
      <c r="AD53" s="49">
        <v>11844545.199999999</v>
      </c>
      <c r="AE53" s="46"/>
      <c r="AF53" s="46"/>
      <c r="AG53" s="54"/>
      <c r="AH53" s="54"/>
      <c r="AI53" s="46"/>
      <c r="AJ53" s="46"/>
      <c r="AK53" s="46"/>
      <c r="AL53" s="47"/>
      <c r="AM53" s="44"/>
      <c r="AN53" s="44"/>
      <c r="AO53" s="44">
        <v>128</v>
      </c>
      <c r="AP53" s="44">
        <v>20114948.189999998</v>
      </c>
      <c r="AQ53" s="44">
        <v>29702</v>
      </c>
      <c r="AR53" s="44">
        <v>31120567.52</v>
      </c>
      <c r="AS53" s="49">
        <f t="shared" si="7"/>
        <v>51235515.709999993</v>
      </c>
      <c r="AT53" s="49">
        <f t="shared" si="1"/>
        <v>456963031.7100001</v>
      </c>
    </row>
    <row r="54" spans="1:46" ht="20.100000000000001" customHeight="1" x14ac:dyDescent="0.25">
      <c r="A54" s="36"/>
      <c r="B54" s="68" t="s">
        <v>42</v>
      </c>
      <c r="C54" s="63">
        <v>37271</v>
      </c>
      <c r="D54" s="63">
        <v>1730062292.71</v>
      </c>
      <c r="E54" s="63">
        <v>1036</v>
      </c>
      <c r="F54" s="63">
        <v>217727655.15000001</v>
      </c>
      <c r="G54" s="63">
        <v>1565</v>
      </c>
      <c r="H54" s="63">
        <v>12555713.51</v>
      </c>
      <c r="I54" s="63">
        <v>1019</v>
      </c>
      <c r="J54" s="63">
        <v>82245171.00999999</v>
      </c>
      <c r="K54" s="63">
        <v>3624</v>
      </c>
      <c r="L54" s="63">
        <v>165476628.96000001</v>
      </c>
      <c r="M54" s="63">
        <v>2535</v>
      </c>
      <c r="N54" s="63">
        <v>18178718.289999999</v>
      </c>
      <c r="O54" s="63">
        <v>193</v>
      </c>
      <c r="P54" s="63">
        <v>6821681.5700000003</v>
      </c>
      <c r="Q54" s="63">
        <v>696</v>
      </c>
      <c r="R54" s="63">
        <v>59569419.979999997</v>
      </c>
      <c r="S54" s="63">
        <v>1007</v>
      </c>
      <c r="T54" s="63">
        <v>47255971.75</v>
      </c>
      <c r="U54" s="63">
        <v>392944.66</v>
      </c>
      <c r="V54" s="63">
        <v>78665118.200000003</v>
      </c>
      <c r="W54" s="63">
        <v>57051</v>
      </c>
      <c r="X54" s="63">
        <v>58353737.679999992</v>
      </c>
      <c r="Y54" s="63">
        <v>9617</v>
      </c>
      <c r="Z54" s="63">
        <v>7832325.9699999997</v>
      </c>
      <c r="AA54" s="63">
        <v>608</v>
      </c>
      <c r="AB54" s="63">
        <v>9038467.1999999993</v>
      </c>
      <c r="AC54" s="63">
        <v>4031</v>
      </c>
      <c r="AD54" s="63">
        <v>28984460.890000001</v>
      </c>
      <c r="AE54" s="63">
        <v>34601</v>
      </c>
      <c r="AF54" s="63">
        <v>29942480.949999999</v>
      </c>
      <c r="AG54" s="63">
        <v>141</v>
      </c>
      <c r="AH54" s="63">
        <v>734392.09</v>
      </c>
      <c r="AI54" s="63">
        <v>0</v>
      </c>
      <c r="AJ54" s="63">
        <v>0</v>
      </c>
      <c r="AK54" s="63">
        <v>0</v>
      </c>
      <c r="AL54" s="63">
        <v>0</v>
      </c>
      <c r="AM54" s="63">
        <v>50194</v>
      </c>
      <c r="AN54" s="63">
        <v>32400220.970000003</v>
      </c>
      <c r="AO54" s="63">
        <v>100118</v>
      </c>
      <c r="AP54" s="63">
        <v>242806262.29000002</v>
      </c>
      <c r="AQ54" s="63">
        <v>57051</v>
      </c>
      <c r="AR54" s="63">
        <v>58353737.679999992</v>
      </c>
      <c r="AS54" s="64">
        <f t="shared" ref="AS54:AT54" si="8">SUM(AS43:AS53)</f>
        <v>333560220.93999994</v>
      </c>
      <c r="AT54" s="64">
        <f t="shared" si="8"/>
        <v>2229099142.6100001</v>
      </c>
    </row>
    <row r="55" spans="1:46" ht="20.100000000000001" customHeight="1" x14ac:dyDescent="0.25">
      <c r="A55" s="35">
        <v>46</v>
      </c>
      <c r="B55" s="69" t="s">
        <v>134</v>
      </c>
      <c r="C55" s="44">
        <v>38</v>
      </c>
      <c r="D55" s="44">
        <v>1268771.1199999999</v>
      </c>
      <c r="E55" s="44"/>
      <c r="F55" s="44"/>
      <c r="G55" s="44"/>
      <c r="H55" s="44"/>
      <c r="I55" s="44"/>
      <c r="J55" s="44"/>
      <c r="K55" s="44">
        <v>1</v>
      </c>
      <c r="L55" s="44">
        <v>11729.72</v>
      </c>
      <c r="M55" s="44"/>
      <c r="N55" s="44"/>
      <c r="O55" s="44"/>
      <c r="P55" s="44"/>
      <c r="Q55" s="44"/>
      <c r="R55" s="44"/>
      <c r="S55" s="44"/>
      <c r="T55" s="44"/>
      <c r="U55" s="46"/>
      <c r="V55" s="46"/>
      <c r="W55" s="47"/>
      <c r="X55" s="47"/>
      <c r="Y55" s="47">
        <v>104</v>
      </c>
      <c r="Z55" s="47">
        <v>97399.98</v>
      </c>
      <c r="AA55" s="46"/>
      <c r="AB55" s="46"/>
      <c r="AC55" s="46"/>
      <c r="AD55" s="46"/>
      <c r="AE55" s="46"/>
      <c r="AF55" s="46"/>
      <c r="AG55" s="48">
        <v>43</v>
      </c>
      <c r="AH55" s="48">
        <v>46721.11</v>
      </c>
      <c r="AI55" s="47">
        <v>44</v>
      </c>
      <c r="AJ55" s="47">
        <v>183100.87</v>
      </c>
      <c r="AK55" s="47"/>
      <c r="AL55" s="49"/>
      <c r="AM55" s="44">
        <v>526</v>
      </c>
      <c r="AN55" s="44">
        <v>417251.61</v>
      </c>
      <c r="AO55" s="44">
        <v>25</v>
      </c>
      <c r="AP55" s="44">
        <v>70133</v>
      </c>
      <c r="AQ55" s="44">
        <v>104</v>
      </c>
      <c r="AR55" s="44">
        <v>97399.98</v>
      </c>
      <c r="AS55" s="49">
        <f t="shared" ref="AS55:AS58" si="9">AN55+AP55+AR55</f>
        <v>584784.59</v>
      </c>
      <c r="AT55" s="49">
        <f t="shared" si="1"/>
        <v>2048386.2999999998</v>
      </c>
    </row>
    <row r="56" spans="1:46" ht="20.100000000000001" customHeight="1" x14ac:dyDescent="0.25">
      <c r="A56" s="35">
        <v>47</v>
      </c>
      <c r="B56" s="70" t="s">
        <v>135</v>
      </c>
      <c r="C56" s="44">
        <v>4692</v>
      </c>
      <c r="D56" s="44">
        <v>195958209.41999999</v>
      </c>
      <c r="E56" s="44">
        <v>137</v>
      </c>
      <c r="F56" s="44">
        <v>18659865.57</v>
      </c>
      <c r="G56" s="44"/>
      <c r="H56" s="44"/>
      <c r="I56" s="44"/>
      <c r="J56" s="44"/>
      <c r="K56" s="44">
        <v>487</v>
      </c>
      <c r="L56" s="44">
        <v>7237205.6300000008</v>
      </c>
      <c r="M56" s="44"/>
      <c r="N56" s="44"/>
      <c r="O56" s="44"/>
      <c r="P56" s="44"/>
      <c r="Q56" s="44"/>
      <c r="R56" s="44"/>
      <c r="S56" s="44"/>
      <c r="T56" s="44"/>
      <c r="U56" s="47">
        <v>18588.25</v>
      </c>
      <c r="V56" s="47">
        <v>3383061.5</v>
      </c>
      <c r="W56" s="47">
        <v>3344</v>
      </c>
      <c r="X56" s="47">
        <v>3503709.44</v>
      </c>
      <c r="Y56" s="47">
        <v>141</v>
      </c>
      <c r="Z56" s="47">
        <v>99703.92</v>
      </c>
      <c r="AA56" s="93"/>
      <c r="AB56" s="93"/>
      <c r="AC56" s="46"/>
      <c r="AD56" s="46"/>
      <c r="AE56" s="46"/>
      <c r="AF56" s="46"/>
      <c r="AG56" s="48">
        <v>414</v>
      </c>
      <c r="AH56" s="48">
        <v>436982.94</v>
      </c>
      <c r="AI56" s="46"/>
      <c r="AJ56" s="46"/>
      <c r="AK56" s="46"/>
      <c r="AL56" s="47"/>
      <c r="AM56" s="44">
        <v>11498</v>
      </c>
      <c r="AN56" s="44">
        <v>4169430.47</v>
      </c>
      <c r="AO56" s="44">
        <v>12410</v>
      </c>
      <c r="AP56" s="44">
        <v>10497744</v>
      </c>
      <c r="AQ56" s="44">
        <v>3485</v>
      </c>
      <c r="AR56" s="44">
        <v>3603413.36</v>
      </c>
      <c r="AS56" s="49">
        <f t="shared" si="9"/>
        <v>18270587.830000002</v>
      </c>
      <c r="AT56" s="49">
        <f t="shared" si="1"/>
        <v>221466002.88</v>
      </c>
    </row>
    <row r="57" spans="1:46" ht="20.100000000000001" customHeight="1" x14ac:dyDescent="0.25">
      <c r="A57" s="35">
        <v>48</v>
      </c>
      <c r="B57" s="70" t="s">
        <v>136</v>
      </c>
      <c r="C57" s="61"/>
      <c r="D57" s="61"/>
      <c r="E57" s="44"/>
      <c r="F57" s="44"/>
      <c r="G57" s="44"/>
      <c r="H57" s="44"/>
      <c r="I57" s="44"/>
      <c r="J57" s="44"/>
      <c r="K57" s="44">
        <v>44</v>
      </c>
      <c r="L57" s="44">
        <v>455338.45999999996</v>
      </c>
      <c r="M57" s="44"/>
      <c r="N57" s="44"/>
      <c r="O57" s="44"/>
      <c r="P57" s="44"/>
      <c r="Q57" s="44"/>
      <c r="R57" s="44"/>
      <c r="S57" s="44"/>
      <c r="T57" s="44"/>
      <c r="U57" s="46"/>
      <c r="V57" s="46"/>
      <c r="W57" s="47"/>
      <c r="X57" s="47"/>
      <c r="Y57" s="47">
        <v>164</v>
      </c>
      <c r="Z57" s="47">
        <v>122924.99</v>
      </c>
      <c r="AA57" s="46"/>
      <c r="AB57" s="46"/>
      <c r="AC57" s="46"/>
      <c r="AD57" s="46"/>
      <c r="AE57" s="46"/>
      <c r="AF57" s="46"/>
      <c r="AG57" s="48">
        <v>947</v>
      </c>
      <c r="AH57" s="48">
        <v>884386.01</v>
      </c>
      <c r="AI57" s="46"/>
      <c r="AJ57" s="46"/>
      <c r="AK57" s="46"/>
      <c r="AL57" s="47"/>
      <c r="AM57" s="44">
        <v>2843</v>
      </c>
      <c r="AN57" s="44">
        <v>2055513.58</v>
      </c>
      <c r="AO57" s="44">
        <v>973</v>
      </c>
      <c r="AP57" s="44">
        <v>6445355</v>
      </c>
      <c r="AQ57" s="44">
        <v>164</v>
      </c>
      <c r="AR57" s="44">
        <v>122924.99</v>
      </c>
      <c r="AS57" s="49">
        <f t="shared" si="9"/>
        <v>8623793.5700000003</v>
      </c>
      <c r="AT57" s="49">
        <f t="shared" si="1"/>
        <v>9079132.0300000012</v>
      </c>
    </row>
    <row r="58" spans="1:46" ht="20.100000000000001" customHeight="1" x14ac:dyDescent="0.25">
      <c r="A58" s="35">
        <v>49</v>
      </c>
      <c r="B58" s="70" t="s">
        <v>137</v>
      </c>
      <c r="C58" s="61"/>
      <c r="D58" s="61"/>
      <c r="E58" s="44"/>
      <c r="F58" s="44"/>
      <c r="G58" s="44"/>
      <c r="H58" s="44"/>
      <c r="I58" s="44"/>
      <c r="J58" s="44"/>
      <c r="K58" s="44">
        <v>8</v>
      </c>
      <c r="L58" s="44">
        <v>123250.48000000001</v>
      </c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7"/>
      <c r="X58" s="47"/>
      <c r="Y58" s="47">
        <v>1</v>
      </c>
      <c r="Z58" s="47">
        <v>1122.03</v>
      </c>
      <c r="AA58" s="46"/>
      <c r="AB58" s="46"/>
      <c r="AC58" s="46"/>
      <c r="AD58" s="46"/>
      <c r="AE58" s="46"/>
      <c r="AF58" s="46"/>
      <c r="AG58" s="48">
        <v>7</v>
      </c>
      <c r="AH58" s="48">
        <v>7490.01</v>
      </c>
      <c r="AI58" s="46"/>
      <c r="AJ58" s="46"/>
      <c r="AK58" s="46"/>
      <c r="AL58" s="47"/>
      <c r="AM58" s="44">
        <v>52</v>
      </c>
      <c r="AN58" s="44">
        <v>35532.959999999999</v>
      </c>
      <c r="AO58" s="44">
        <v>94</v>
      </c>
      <c r="AP58" s="44">
        <v>89263</v>
      </c>
      <c r="AQ58" s="44">
        <v>1</v>
      </c>
      <c r="AR58" s="44">
        <v>1122.03</v>
      </c>
      <c r="AS58" s="49">
        <f t="shared" si="9"/>
        <v>125917.98999999999</v>
      </c>
      <c r="AT58" s="49">
        <f t="shared" si="1"/>
        <v>249168.47</v>
      </c>
    </row>
    <row r="59" spans="1:46" ht="20.100000000000001" customHeight="1" x14ac:dyDescent="0.25">
      <c r="A59" s="71"/>
      <c r="B59" s="72" t="s">
        <v>43</v>
      </c>
      <c r="C59" s="73">
        <v>4730</v>
      </c>
      <c r="D59" s="73">
        <v>197226980.53999999</v>
      </c>
      <c r="E59" s="73">
        <v>137</v>
      </c>
      <c r="F59" s="73">
        <v>18659865.57</v>
      </c>
      <c r="G59" s="73">
        <v>0</v>
      </c>
      <c r="H59" s="73">
        <v>0</v>
      </c>
      <c r="I59" s="73">
        <v>0</v>
      </c>
      <c r="J59" s="73">
        <v>0</v>
      </c>
      <c r="K59" s="73">
        <v>540</v>
      </c>
      <c r="L59" s="73">
        <v>7827524.290000001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58">
        <v>18588.25</v>
      </c>
      <c r="V59" s="58">
        <v>3383061.5</v>
      </c>
      <c r="W59" s="58">
        <v>3344</v>
      </c>
      <c r="X59" s="58">
        <v>3503709.44</v>
      </c>
      <c r="Y59" s="58">
        <v>410</v>
      </c>
      <c r="Z59" s="58">
        <v>321150.92000000004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1411</v>
      </c>
      <c r="AH59" s="58">
        <v>1375580.07</v>
      </c>
      <c r="AI59" s="58">
        <v>44</v>
      </c>
      <c r="AJ59" s="58">
        <v>183100.87</v>
      </c>
      <c r="AK59" s="58">
        <v>0</v>
      </c>
      <c r="AL59" s="73">
        <v>0</v>
      </c>
      <c r="AM59" s="73">
        <v>14919</v>
      </c>
      <c r="AN59" s="73">
        <v>6677728.6200000001</v>
      </c>
      <c r="AO59" s="73">
        <v>13502</v>
      </c>
      <c r="AP59" s="73">
        <v>17102495</v>
      </c>
      <c r="AQ59" s="73">
        <v>3754</v>
      </c>
      <c r="AR59" s="73">
        <v>3824860.36</v>
      </c>
      <c r="AS59" s="74">
        <f t="shared" ref="AS59:AT59" si="10">SUM(AS55:AS58)</f>
        <v>27605083.98</v>
      </c>
      <c r="AT59" s="74">
        <f t="shared" si="10"/>
        <v>232842689.68000001</v>
      </c>
    </row>
    <row r="60" spans="1:46" ht="20.100000000000001" customHeight="1" x14ac:dyDescent="0.25">
      <c r="A60" s="35">
        <v>50</v>
      </c>
      <c r="B60" s="43" t="s">
        <v>44</v>
      </c>
      <c r="C60" s="44">
        <v>1240</v>
      </c>
      <c r="D60" s="44">
        <v>36742702.030000001</v>
      </c>
      <c r="E60" s="44">
        <v>32</v>
      </c>
      <c r="F60" s="44">
        <v>4586179.2</v>
      </c>
      <c r="G60" s="44"/>
      <c r="H60" s="44"/>
      <c r="I60" s="44">
        <v>18</v>
      </c>
      <c r="J60" s="44">
        <v>924587.28</v>
      </c>
      <c r="K60" s="44">
        <v>30</v>
      </c>
      <c r="L60" s="44">
        <v>592803.30000000005</v>
      </c>
      <c r="M60" s="44"/>
      <c r="N60" s="44"/>
      <c r="O60" s="44"/>
      <c r="P60" s="44"/>
      <c r="Q60" s="44"/>
      <c r="R60" s="44"/>
      <c r="S60" s="44">
        <v>30</v>
      </c>
      <c r="T60" s="44">
        <v>592803.30000000005</v>
      </c>
      <c r="U60" s="46"/>
      <c r="V60" s="46"/>
      <c r="W60" s="47"/>
      <c r="X60" s="47"/>
      <c r="Y60" s="47"/>
      <c r="Z60" s="47"/>
      <c r="AA60" s="46"/>
      <c r="AB60" s="46"/>
      <c r="AC60" s="46"/>
      <c r="AD60" s="46"/>
      <c r="AE60" s="46"/>
      <c r="AF60" s="46"/>
      <c r="AG60" s="48">
        <v>292</v>
      </c>
      <c r="AH60" s="48">
        <v>311318.25</v>
      </c>
      <c r="AI60" s="46"/>
      <c r="AJ60" s="46"/>
      <c r="AK60" s="46"/>
      <c r="AL60" s="47"/>
      <c r="AM60" s="44">
        <v>256</v>
      </c>
      <c r="AN60" s="44">
        <v>11318.25</v>
      </c>
      <c r="AO60" s="44">
        <v>127</v>
      </c>
      <c r="AP60" s="44">
        <v>89753.52</v>
      </c>
      <c r="AQ60" s="44"/>
      <c r="AR60" s="44"/>
      <c r="AS60" s="49">
        <f t="shared" ref="AS60:AS62" si="11">AN60+AP60+AR60</f>
        <v>101071.77</v>
      </c>
      <c r="AT60" s="49">
        <f t="shared" si="1"/>
        <v>37436577.100000001</v>
      </c>
    </row>
    <row r="61" spans="1:46" ht="20.100000000000001" customHeight="1" x14ac:dyDescent="0.25">
      <c r="A61" s="35">
        <v>51</v>
      </c>
      <c r="B61" s="43" t="s">
        <v>138</v>
      </c>
      <c r="C61" s="53">
        <v>11</v>
      </c>
      <c r="D61" s="44">
        <v>309106.27</v>
      </c>
      <c r="E61" s="45"/>
      <c r="F61" s="45"/>
      <c r="G61" s="45"/>
      <c r="H61" s="45"/>
      <c r="I61" s="45"/>
      <c r="J61" s="45"/>
      <c r="K61" s="44">
        <v>5</v>
      </c>
      <c r="L61" s="44">
        <v>50879.87</v>
      </c>
      <c r="M61" s="44"/>
      <c r="N61" s="44"/>
      <c r="O61" s="45"/>
      <c r="P61" s="45"/>
      <c r="Q61" s="45"/>
      <c r="R61" s="45"/>
      <c r="S61" s="45"/>
      <c r="T61" s="45"/>
      <c r="U61" s="47"/>
      <c r="V61" s="47"/>
      <c r="W61" s="47"/>
      <c r="X61" s="47"/>
      <c r="Y61" s="47"/>
      <c r="Z61" s="47"/>
      <c r="AA61" s="46"/>
      <c r="AB61" s="46"/>
      <c r="AC61" s="46"/>
      <c r="AD61" s="46"/>
      <c r="AE61" s="46"/>
      <c r="AF61" s="46"/>
      <c r="AG61" s="54"/>
      <c r="AH61" s="54"/>
      <c r="AI61" s="46"/>
      <c r="AJ61" s="46"/>
      <c r="AK61" s="46"/>
      <c r="AL61" s="47"/>
      <c r="AM61" s="44"/>
      <c r="AN61" s="44"/>
      <c r="AO61" s="44">
        <v>53</v>
      </c>
      <c r="AP61" s="44"/>
      <c r="AQ61" s="44"/>
      <c r="AR61" s="44"/>
      <c r="AS61" s="49">
        <f t="shared" si="11"/>
        <v>0</v>
      </c>
      <c r="AT61" s="49">
        <f t="shared" si="1"/>
        <v>359986.14</v>
      </c>
    </row>
    <row r="62" spans="1:46" ht="20.100000000000001" customHeight="1" x14ac:dyDescent="0.25">
      <c r="A62" s="35">
        <v>52</v>
      </c>
      <c r="B62" s="75" t="s">
        <v>45</v>
      </c>
      <c r="C62" s="53"/>
      <c r="D62" s="53"/>
      <c r="E62" s="45"/>
      <c r="F62" s="45"/>
      <c r="G62" s="45"/>
      <c r="H62" s="45"/>
      <c r="I62" s="45"/>
      <c r="J62" s="45"/>
      <c r="K62" s="44"/>
      <c r="L62" s="44"/>
      <c r="M62" s="44"/>
      <c r="N62" s="44"/>
      <c r="O62" s="45"/>
      <c r="P62" s="45"/>
      <c r="Q62" s="45"/>
      <c r="R62" s="45"/>
      <c r="S62" s="45"/>
      <c r="T62" s="45"/>
      <c r="U62" s="46"/>
      <c r="V62" s="46"/>
      <c r="W62" s="47"/>
      <c r="X62" s="47"/>
      <c r="Y62" s="47"/>
      <c r="Z62" s="47"/>
      <c r="AA62" s="46"/>
      <c r="AB62" s="46"/>
      <c r="AC62" s="46"/>
      <c r="AD62" s="46"/>
      <c r="AE62" s="46"/>
      <c r="AF62" s="46"/>
      <c r="AG62" s="54"/>
      <c r="AH62" s="54"/>
      <c r="AI62" s="46"/>
      <c r="AJ62" s="46"/>
      <c r="AK62" s="46"/>
      <c r="AL62" s="47"/>
      <c r="AM62" s="44"/>
      <c r="AN62" s="44"/>
      <c r="AO62" s="44">
        <v>24</v>
      </c>
      <c r="AP62" s="44"/>
      <c r="AQ62" s="44"/>
      <c r="AR62" s="44"/>
      <c r="AS62" s="49">
        <f t="shared" si="11"/>
        <v>0</v>
      </c>
      <c r="AT62" s="49">
        <f t="shared" si="1"/>
        <v>0</v>
      </c>
    </row>
    <row r="63" spans="1:46" ht="20.100000000000001" customHeight="1" x14ac:dyDescent="0.25">
      <c r="A63" s="76"/>
      <c r="B63" s="68" t="s">
        <v>46</v>
      </c>
      <c r="C63" s="63">
        <v>5981</v>
      </c>
      <c r="D63" s="63">
        <v>234278788.84</v>
      </c>
      <c r="E63" s="63">
        <v>169</v>
      </c>
      <c r="F63" s="63">
        <v>23246044.77</v>
      </c>
      <c r="G63" s="63">
        <v>0</v>
      </c>
      <c r="H63" s="63">
        <v>0</v>
      </c>
      <c r="I63" s="63">
        <v>18</v>
      </c>
      <c r="J63" s="63">
        <v>924587.28</v>
      </c>
      <c r="K63" s="63">
        <v>575</v>
      </c>
      <c r="L63" s="63">
        <v>8471207.4600000009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30</v>
      </c>
      <c r="T63" s="63">
        <v>592803.30000000005</v>
      </c>
      <c r="U63" s="63">
        <v>18588.25</v>
      </c>
      <c r="V63" s="63">
        <v>3383061.5</v>
      </c>
      <c r="W63" s="63">
        <v>3344</v>
      </c>
      <c r="X63" s="63">
        <v>3503709.44</v>
      </c>
      <c r="Y63" s="63">
        <v>410</v>
      </c>
      <c r="Z63" s="63">
        <v>321150.92000000004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1703</v>
      </c>
      <c r="AH63" s="63">
        <v>1686898.32</v>
      </c>
      <c r="AI63" s="63">
        <v>44</v>
      </c>
      <c r="AJ63" s="63">
        <v>183100.87</v>
      </c>
      <c r="AK63" s="63">
        <v>0</v>
      </c>
      <c r="AL63" s="63">
        <v>0</v>
      </c>
      <c r="AM63" s="63">
        <v>15175</v>
      </c>
      <c r="AN63" s="63">
        <v>6689046.8700000001</v>
      </c>
      <c r="AO63" s="63">
        <v>13706</v>
      </c>
      <c r="AP63" s="63">
        <v>17192248.52</v>
      </c>
      <c r="AQ63" s="63">
        <v>3754</v>
      </c>
      <c r="AR63" s="63">
        <v>3824860.36</v>
      </c>
      <c r="AS63" s="64">
        <f t="shared" ref="AS63:AT63" si="12">SUM(AS59:AS62)</f>
        <v>27706155.75</v>
      </c>
      <c r="AT63" s="64">
        <f t="shared" si="12"/>
        <v>270639252.92000002</v>
      </c>
    </row>
    <row r="64" spans="1:46" ht="20.100000000000001" customHeight="1" x14ac:dyDescent="0.25">
      <c r="A64" s="35">
        <v>53</v>
      </c>
      <c r="B64" s="77" t="s">
        <v>47</v>
      </c>
      <c r="C64" s="53"/>
      <c r="D64" s="53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7">
        <v>99.6</v>
      </c>
      <c r="V64" s="47">
        <v>18127.2</v>
      </c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54"/>
      <c r="AH64" s="54"/>
      <c r="AI64" s="46"/>
      <c r="AJ64" s="46"/>
      <c r="AK64" s="46"/>
      <c r="AL64" s="46"/>
      <c r="AM64" s="47"/>
      <c r="AN64" s="47"/>
      <c r="AO64" s="47">
        <v>20</v>
      </c>
      <c r="AP64" s="44">
        <v>18127.2</v>
      </c>
      <c r="AQ64" s="44"/>
      <c r="AR64" s="44"/>
      <c r="AS64" s="49">
        <f t="shared" ref="AS64:AS72" si="13">AN64+AP64+AR64</f>
        <v>18127.2</v>
      </c>
      <c r="AT64" s="49">
        <f t="shared" si="1"/>
        <v>18127.2</v>
      </c>
    </row>
    <row r="65" spans="1:46" ht="20.100000000000001" customHeight="1" x14ac:dyDescent="0.25">
      <c r="A65" s="35">
        <v>54</v>
      </c>
      <c r="B65" s="78" t="s">
        <v>168</v>
      </c>
      <c r="C65" s="53"/>
      <c r="D65" s="5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7" t="s">
        <v>190</v>
      </c>
      <c r="V65" s="47" t="s">
        <v>190</v>
      </c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54"/>
      <c r="AH65" s="54"/>
      <c r="AI65" s="46"/>
      <c r="AJ65" s="46"/>
      <c r="AK65" s="46"/>
      <c r="AL65" s="46"/>
      <c r="AM65" s="47"/>
      <c r="AN65" s="47"/>
      <c r="AO65" s="47"/>
      <c r="AP65" s="44"/>
      <c r="AQ65" s="44"/>
      <c r="AR65" s="44"/>
      <c r="AS65" s="49">
        <f t="shared" si="13"/>
        <v>0</v>
      </c>
      <c r="AT65" s="49">
        <f t="shared" si="1"/>
        <v>0</v>
      </c>
    </row>
    <row r="66" spans="1:46" ht="20.100000000000001" customHeight="1" x14ac:dyDescent="0.25">
      <c r="A66" s="35">
        <v>55</v>
      </c>
      <c r="B66" s="79" t="s">
        <v>169</v>
      </c>
      <c r="C66" s="53"/>
      <c r="D66" s="5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7">
        <v>551.32000000000005</v>
      </c>
      <c r="V66" s="47">
        <v>100340.24</v>
      </c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54"/>
      <c r="AH66" s="54"/>
      <c r="AI66" s="46"/>
      <c r="AJ66" s="46"/>
      <c r="AK66" s="46"/>
      <c r="AL66" s="46"/>
      <c r="AM66" s="47"/>
      <c r="AN66" s="47"/>
      <c r="AO66" s="47">
        <v>13</v>
      </c>
      <c r="AP66" s="44">
        <v>100340.24</v>
      </c>
      <c r="AQ66" s="44"/>
      <c r="AR66" s="44"/>
      <c r="AS66" s="49">
        <f t="shared" si="13"/>
        <v>100340.24</v>
      </c>
      <c r="AT66" s="49">
        <f t="shared" si="1"/>
        <v>100340.24</v>
      </c>
    </row>
    <row r="67" spans="1:46" ht="20.100000000000001" customHeight="1" x14ac:dyDescent="0.25">
      <c r="A67" s="35">
        <v>56</v>
      </c>
      <c r="B67" s="80" t="s">
        <v>48</v>
      </c>
      <c r="C67" s="53"/>
      <c r="D67" s="53"/>
      <c r="E67" s="45"/>
      <c r="F67" s="45"/>
      <c r="G67" s="45"/>
      <c r="H67" s="45"/>
      <c r="I67" s="45"/>
      <c r="J67" s="45"/>
      <c r="K67" s="44">
        <v>43</v>
      </c>
      <c r="L67" s="44">
        <v>711979.14999999991</v>
      </c>
      <c r="M67" s="44"/>
      <c r="N67" s="44"/>
      <c r="O67" s="45"/>
      <c r="P67" s="45"/>
      <c r="Q67" s="45"/>
      <c r="R67" s="45"/>
      <c r="S67" s="45">
        <v>43</v>
      </c>
      <c r="T67" s="45">
        <v>711979.14999999991</v>
      </c>
      <c r="U67" s="47">
        <v>16570.89</v>
      </c>
      <c r="V67" s="47">
        <v>3015901.98</v>
      </c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54"/>
      <c r="AH67" s="54"/>
      <c r="AI67" s="46"/>
      <c r="AJ67" s="46"/>
      <c r="AK67" s="46"/>
      <c r="AL67" s="46"/>
      <c r="AM67" s="47"/>
      <c r="AN67" s="47"/>
      <c r="AO67" s="47">
        <v>2256</v>
      </c>
      <c r="AP67" s="44">
        <v>3015901.98</v>
      </c>
      <c r="AQ67" s="44"/>
      <c r="AR67" s="44"/>
      <c r="AS67" s="49">
        <f t="shared" si="13"/>
        <v>3015901.98</v>
      </c>
      <c r="AT67" s="49">
        <f t="shared" si="1"/>
        <v>3727881.13</v>
      </c>
    </row>
    <row r="68" spans="1:46" ht="20.100000000000001" customHeight="1" x14ac:dyDescent="0.25">
      <c r="A68" s="35">
        <v>57</v>
      </c>
      <c r="B68" s="80" t="s">
        <v>49</v>
      </c>
      <c r="C68" s="53"/>
      <c r="D68" s="5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7">
        <v>670.62</v>
      </c>
      <c r="V68" s="47">
        <v>122052.84</v>
      </c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54"/>
      <c r="AH68" s="54"/>
      <c r="AI68" s="46"/>
      <c r="AJ68" s="46"/>
      <c r="AK68" s="46"/>
      <c r="AL68" s="46"/>
      <c r="AM68" s="47"/>
      <c r="AN68" s="47"/>
      <c r="AO68" s="47">
        <v>15</v>
      </c>
      <c r="AP68" s="44">
        <v>122052.84</v>
      </c>
      <c r="AQ68" s="44"/>
      <c r="AR68" s="44"/>
      <c r="AS68" s="49">
        <f t="shared" si="13"/>
        <v>122052.84</v>
      </c>
      <c r="AT68" s="49">
        <f t="shared" si="1"/>
        <v>122052.84</v>
      </c>
    </row>
    <row r="69" spans="1:46" ht="20.100000000000001" customHeight="1" x14ac:dyDescent="0.25">
      <c r="A69" s="35">
        <v>58</v>
      </c>
      <c r="B69" s="66" t="s">
        <v>50</v>
      </c>
      <c r="C69" s="53"/>
      <c r="D69" s="53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7">
        <v>602.77</v>
      </c>
      <c r="V69" s="47">
        <v>109704.14</v>
      </c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54"/>
      <c r="AH69" s="54"/>
      <c r="AI69" s="46"/>
      <c r="AJ69" s="46"/>
      <c r="AK69" s="46"/>
      <c r="AL69" s="46"/>
      <c r="AM69" s="47"/>
      <c r="AN69" s="47"/>
      <c r="AO69" s="47">
        <v>14</v>
      </c>
      <c r="AP69" s="44">
        <v>109704.14</v>
      </c>
      <c r="AQ69" s="44"/>
      <c r="AR69" s="44"/>
      <c r="AS69" s="49">
        <f t="shared" si="13"/>
        <v>109704.14</v>
      </c>
      <c r="AT69" s="49">
        <f t="shared" si="1"/>
        <v>109704.14</v>
      </c>
    </row>
    <row r="70" spans="1:46" ht="20.100000000000001" customHeight="1" x14ac:dyDescent="0.25">
      <c r="A70" s="35">
        <v>59</v>
      </c>
      <c r="B70" s="66" t="s">
        <v>139</v>
      </c>
      <c r="C70" s="53"/>
      <c r="D70" s="5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7">
        <v>5902.74</v>
      </c>
      <c r="V70" s="47">
        <v>1074298.68</v>
      </c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54"/>
      <c r="AH70" s="54"/>
      <c r="AI70" s="46"/>
      <c r="AJ70" s="46"/>
      <c r="AK70" s="46"/>
      <c r="AL70" s="46"/>
      <c r="AM70" s="47"/>
      <c r="AN70" s="47"/>
      <c r="AO70" s="47">
        <v>1074</v>
      </c>
      <c r="AP70" s="44">
        <v>1074298.68</v>
      </c>
      <c r="AQ70" s="44"/>
      <c r="AR70" s="44"/>
      <c r="AS70" s="49">
        <f t="shared" si="13"/>
        <v>1074298.68</v>
      </c>
      <c r="AT70" s="49">
        <f t="shared" si="1"/>
        <v>1074298.68</v>
      </c>
    </row>
    <row r="71" spans="1:46" ht="20.100000000000001" customHeight="1" x14ac:dyDescent="0.25">
      <c r="A71" s="35">
        <v>60</v>
      </c>
      <c r="B71" s="81" t="s">
        <v>51</v>
      </c>
      <c r="C71" s="73"/>
      <c r="D71" s="7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47">
        <v>4308.3999999999996</v>
      </c>
      <c r="V71" s="47">
        <v>784128.8</v>
      </c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47">
        <v>1005</v>
      </c>
      <c r="AP71" s="45">
        <v>784128.8</v>
      </c>
      <c r="AQ71" s="82"/>
      <c r="AR71" s="82"/>
      <c r="AS71" s="49">
        <f t="shared" si="13"/>
        <v>784128.8</v>
      </c>
      <c r="AT71" s="49">
        <f t="shared" ref="AT71:AT72" si="14">D71+L71+AJ71+AS71</f>
        <v>784128.8</v>
      </c>
    </row>
    <row r="72" spans="1:46" ht="20.100000000000001" customHeight="1" x14ac:dyDescent="0.25">
      <c r="A72" s="35">
        <v>61</v>
      </c>
      <c r="B72" s="66" t="s">
        <v>52</v>
      </c>
      <c r="C72" s="84"/>
      <c r="D72" s="84"/>
      <c r="E72" s="85"/>
      <c r="F72" s="85"/>
      <c r="G72" s="85"/>
      <c r="H72" s="85"/>
      <c r="I72" s="85"/>
      <c r="J72" s="85"/>
      <c r="K72" s="44"/>
      <c r="L72" s="44"/>
      <c r="M72" s="44"/>
      <c r="N72" s="44"/>
      <c r="O72" s="85"/>
      <c r="P72" s="85"/>
      <c r="Q72" s="85"/>
      <c r="R72" s="85"/>
      <c r="S72" s="85"/>
      <c r="T72" s="85"/>
      <c r="U72" s="86">
        <v>383.15</v>
      </c>
      <c r="V72" s="47">
        <v>69733.3</v>
      </c>
      <c r="W72" s="87"/>
      <c r="X72" s="87"/>
      <c r="Y72" s="46"/>
      <c r="Z72" s="46"/>
      <c r="AA72" s="46"/>
      <c r="AB72" s="46"/>
      <c r="AC72" s="46"/>
      <c r="AD72" s="46"/>
      <c r="AE72" s="46"/>
      <c r="AF72" s="46"/>
      <c r="AG72" s="87"/>
      <c r="AH72" s="87"/>
      <c r="AI72" s="46"/>
      <c r="AJ72" s="46"/>
      <c r="AK72" s="46"/>
      <c r="AL72" s="46"/>
      <c r="AM72" s="47"/>
      <c r="AN72" s="47"/>
      <c r="AO72" s="47">
        <v>8</v>
      </c>
      <c r="AP72" s="44">
        <v>69733.3</v>
      </c>
      <c r="AQ72" s="44"/>
      <c r="AR72" s="44"/>
      <c r="AS72" s="49">
        <f t="shared" si="13"/>
        <v>69733.3</v>
      </c>
      <c r="AT72" s="49">
        <f t="shared" si="14"/>
        <v>69733.3</v>
      </c>
    </row>
    <row r="73" spans="1:46" ht="20.100000000000001" customHeight="1" x14ac:dyDescent="0.25">
      <c r="A73" s="35"/>
      <c r="B73" s="88" t="s">
        <v>53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43</v>
      </c>
      <c r="L73" s="85">
        <v>711979.14999999991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43</v>
      </c>
      <c r="T73" s="85">
        <v>711979.14999999991</v>
      </c>
      <c r="U73" s="87">
        <v>29089.489999999998</v>
      </c>
      <c r="V73" s="87">
        <f>SUM(V64:V72)</f>
        <v>5294287.18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4405</v>
      </c>
      <c r="AP73" s="85">
        <f>SUM(AP64:AP72)</f>
        <v>5294287.18</v>
      </c>
      <c r="AQ73" s="85">
        <v>0</v>
      </c>
      <c r="AR73" s="85">
        <v>0</v>
      </c>
      <c r="AS73" s="89">
        <f t="shared" ref="AS73:AT73" si="15">SUM(AS64:AS72)</f>
        <v>5294287.18</v>
      </c>
      <c r="AT73" s="89">
        <f t="shared" si="15"/>
        <v>6006266.3299999991</v>
      </c>
    </row>
    <row r="74" spans="1:46" ht="20.100000000000001" customHeight="1" x14ac:dyDescent="0.25">
      <c r="A74" s="35">
        <v>62</v>
      </c>
      <c r="B74" s="66" t="s">
        <v>54</v>
      </c>
      <c r="C74" s="84"/>
      <c r="D74" s="84"/>
      <c r="E74" s="85"/>
      <c r="F74" s="85"/>
      <c r="G74" s="85"/>
      <c r="H74" s="85"/>
      <c r="I74" s="85"/>
      <c r="J74" s="85"/>
      <c r="K74" s="44"/>
      <c r="L74" s="44"/>
      <c r="M74" s="44"/>
      <c r="N74" s="44"/>
      <c r="O74" s="85"/>
      <c r="P74" s="85"/>
      <c r="Q74" s="85"/>
      <c r="R74" s="85"/>
      <c r="S74" s="85"/>
      <c r="T74" s="85"/>
      <c r="U74" s="87"/>
      <c r="V74" s="87"/>
      <c r="W74" s="87"/>
      <c r="X74" s="87"/>
      <c r="Y74" s="46"/>
      <c r="Z74" s="46"/>
      <c r="AA74" s="46"/>
      <c r="AB74" s="46"/>
      <c r="AC74" s="46"/>
      <c r="AD74" s="46"/>
      <c r="AE74" s="46"/>
      <c r="AF74" s="46"/>
      <c r="AG74" s="87"/>
      <c r="AH74" s="87"/>
      <c r="AI74" s="46"/>
      <c r="AJ74" s="46"/>
      <c r="AK74" s="46"/>
      <c r="AL74" s="46"/>
      <c r="AM74" s="47"/>
      <c r="AN74" s="47"/>
      <c r="AO74" s="47">
        <v>5</v>
      </c>
      <c r="AP74" s="44">
        <v>2769342.4000000004</v>
      </c>
      <c r="AQ74" s="44"/>
      <c r="AR74" s="44"/>
      <c r="AS74" s="49">
        <f t="shared" ref="AS74:AS98" si="16">AN74+AP74+AR74</f>
        <v>2769342.4000000004</v>
      </c>
      <c r="AT74" s="49">
        <f t="shared" ref="AT74:AT98" si="17">D74+L74+AJ74+AS74</f>
        <v>2769342.4000000004</v>
      </c>
    </row>
    <row r="75" spans="1:46" ht="20.100000000000001" customHeight="1" x14ac:dyDescent="0.25">
      <c r="A75" s="35">
        <v>63</v>
      </c>
      <c r="B75" s="66" t="s">
        <v>55</v>
      </c>
      <c r="C75" s="53"/>
      <c r="D75" s="53"/>
      <c r="E75" s="45"/>
      <c r="F75" s="45"/>
      <c r="G75" s="45"/>
      <c r="H75" s="45"/>
      <c r="I75" s="45"/>
      <c r="J75" s="45"/>
      <c r="K75" s="44"/>
      <c r="L75" s="44"/>
      <c r="M75" s="44"/>
      <c r="N75" s="44"/>
      <c r="O75" s="45"/>
      <c r="P75" s="45"/>
      <c r="Q75" s="45"/>
      <c r="R75" s="45"/>
      <c r="S75" s="45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54"/>
      <c r="AH75" s="54"/>
      <c r="AI75" s="46"/>
      <c r="AJ75" s="46"/>
      <c r="AK75" s="46"/>
      <c r="AL75" s="46"/>
      <c r="AM75" s="47"/>
      <c r="AN75" s="47"/>
      <c r="AO75" s="47">
        <v>289</v>
      </c>
      <c r="AP75" s="44">
        <v>3705554.16</v>
      </c>
      <c r="AQ75" s="44"/>
      <c r="AR75" s="44"/>
      <c r="AS75" s="49">
        <f t="shared" si="16"/>
        <v>3705554.16</v>
      </c>
      <c r="AT75" s="49">
        <f t="shared" si="17"/>
        <v>3705554.16</v>
      </c>
    </row>
    <row r="76" spans="1:46" ht="20.100000000000001" customHeight="1" x14ac:dyDescent="0.25">
      <c r="A76" s="35">
        <v>64</v>
      </c>
      <c r="B76" s="66" t="s">
        <v>140</v>
      </c>
      <c r="C76" s="53"/>
      <c r="D76" s="5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6"/>
      <c r="V76" s="46"/>
      <c r="W76" s="46"/>
      <c r="X76" s="46"/>
      <c r="Y76" s="46"/>
      <c r="Z76" s="46"/>
      <c r="AA76" s="46"/>
      <c r="AB76" s="46"/>
      <c r="AC76" s="47"/>
      <c r="AD76" s="47"/>
      <c r="AE76" s="46"/>
      <c r="AF76" s="46"/>
      <c r="AG76" s="54"/>
      <c r="AH76" s="54"/>
      <c r="AI76" s="46"/>
      <c r="AJ76" s="46"/>
      <c r="AK76" s="46"/>
      <c r="AL76" s="47"/>
      <c r="AM76" s="47"/>
      <c r="AN76" s="47"/>
      <c r="AO76" s="47"/>
      <c r="AP76" s="44">
        <v>0</v>
      </c>
      <c r="AQ76" s="44"/>
      <c r="AR76" s="44"/>
      <c r="AS76" s="49">
        <f t="shared" si="16"/>
        <v>0</v>
      </c>
      <c r="AT76" s="49">
        <f t="shared" si="17"/>
        <v>0</v>
      </c>
    </row>
    <row r="77" spans="1:46" ht="20.100000000000001" customHeight="1" x14ac:dyDescent="0.25">
      <c r="A77" s="35">
        <v>65</v>
      </c>
      <c r="B77" s="1" t="s">
        <v>56</v>
      </c>
      <c r="C77" s="53"/>
      <c r="D77" s="53"/>
      <c r="E77" s="45"/>
      <c r="F77" s="45"/>
      <c r="G77" s="45"/>
      <c r="H77" s="45"/>
      <c r="I77" s="45"/>
      <c r="J77" s="45"/>
      <c r="K77" s="44"/>
      <c r="L77" s="44"/>
      <c r="M77" s="44"/>
      <c r="N77" s="44"/>
      <c r="O77" s="45"/>
      <c r="P77" s="45"/>
      <c r="Q77" s="45"/>
      <c r="R77" s="45"/>
      <c r="S77" s="45"/>
      <c r="T77" s="4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54"/>
      <c r="AH77" s="54"/>
      <c r="AI77" s="46"/>
      <c r="AJ77" s="46"/>
      <c r="AK77" s="46"/>
      <c r="AL77" s="46"/>
      <c r="AM77" s="47"/>
      <c r="AN77" s="47"/>
      <c r="AO77" s="47">
        <v>5</v>
      </c>
      <c r="AP77" s="44">
        <v>14476439</v>
      </c>
      <c r="AQ77" s="44"/>
      <c r="AR77" s="44"/>
      <c r="AS77" s="49">
        <f t="shared" si="16"/>
        <v>14476439</v>
      </c>
      <c r="AT77" s="49">
        <f t="shared" si="17"/>
        <v>14476439</v>
      </c>
    </row>
    <row r="78" spans="1:46" ht="20.100000000000001" customHeight="1" x14ac:dyDescent="0.25">
      <c r="A78" s="35">
        <v>66</v>
      </c>
      <c r="B78" s="1" t="s">
        <v>57</v>
      </c>
      <c r="C78" s="53">
        <v>275</v>
      </c>
      <c r="D78" s="53">
        <v>13818264.579999998</v>
      </c>
      <c r="E78" s="45">
        <v>1</v>
      </c>
      <c r="F78" s="45">
        <v>132777.94</v>
      </c>
      <c r="G78" s="45"/>
      <c r="H78" s="45"/>
      <c r="I78" s="45"/>
      <c r="J78" s="45"/>
      <c r="K78" s="44">
        <v>518</v>
      </c>
      <c r="L78" s="44">
        <v>64665648.169999994</v>
      </c>
      <c r="M78" s="44"/>
      <c r="N78" s="44"/>
      <c r="O78" s="44">
        <v>454</v>
      </c>
      <c r="P78" s="44">
        <v>62508111.399999991</v>
      </c>
      <c r="Q78" s="45"/>
      <c r="R78" s="45"/>
      <c r="S78" s="45"/>
      <c r="T78" s="45"/>
      <c r="U78" s="46"/>
      <c r="V78" s="46"/>
      <c r="W78" s="46"/>
      <c r="X78" s="46"/>
      <c r="Y78" s="46"/>
      <c r="Z78" s="46"/>
      <c r="AA78" s="46"/>
      <c r="AB78" s="46"/>
      <c r="AC78" s="46">
        <v>146</v>
      </c>
      <c r="AD78" s="46">
        <v>2074324.2</v>
      </c>
      <c r="AE78" s="46"/>
      <c r="AF78" s="46"/>
      <c r="AG78" s="54"/>
      <c r="AH78" s="54"/>
      <c r="AI78" s="46"/>
      <c r="AJ78" s="46"/>
      <c r="AK78" s="46"/>
      <c r="AL78" s="46"/>
      <c r="AM78" s="47"/>
      <c r="AN78" s="47"/>
      <c r="AO78" s="47">
        <v>80.84805653710248</v>
      </c>
      <c r="AP78" s="44">
        <v>6189450.6800000006</v>
      </c>
      <c r="AQ78" s="44"/>
      <c r="AR78" s="44"/>
      <c r="AS78" s="49">
        <f t="shared" si="16"/>
        <v>6189450.6800000006</v>
      </c>
      <c r="AT78" s="49">
        <f t="shared" si="17"/>
        <v>84673363.430000007</v>
      </c>
    </row>
    <row r="79" spans="1:46" ht="20.100000000000001" customHeight="1" x14ac:dyDescent="0.25">
      <c r="A79" s="35">
        <v>67</v>
      </c>
      <c r="B79" s="90" t="s">
        <v>58</v>
      </c>
      <c r="C79" s="53"/>
      <c r="D79" s="53"/>
      <c r="E79" s="45"/>
      <c r="F79" s="45"/>
      <c r="G79" s="45"/>
      <c r="H79" s="45"/>
      <c r="I79" s="45"/>
      <c r="J79" s="45"/>
      <c r="K79" s="44"/>
      <c r="L79" s="44"/>
      <c r="M79" s="44"/>
      <c r="N79" s="44"/>
      <c r="O79" s="44"/>
      <c r="P79" s="44"/>
      <c r="Q79" s="45"/>
      <c r="R79" s="45"/>
      <c r="S79" s="45"/>
      <c r="T79" s="45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54"/>
      <c r="AH79" s="54"/>
      <c r="AI79" s="46"/>
      <c r="AJ79" s="46"/>
      <c r="AK79" s="46"/>
      <c r="AL79" s="46"/>
      <c r="AM79" s="47"/>
      <c r="AN79" s="47"/>
      <c r="AO79" s="47">
        <v>6</v>
      </c>
      <c r="AP79" s="44">
        <v>1856892.6199999999</v>
      </c>
      <c r="AQ79" s="44"/>
      <c r="AR79" s="44"/>
      <c r="AS79" s="49">
        <f t="shared" si="16"/>
        <v>1856892.6199999999</v>
      </c>
      <c r="AT79" s="49">
        <f t="shared" si="17"/>
        <v>1856892.6199999999</v>
      </c>
    </row>
    <row r="80" spans="1:46" ht="18" customHeight="1" x14ac:dyDescent="0.25">
      <c r="A80" s="35">
        <v>68</v>
      </c>
      <c r="B80" s="90" t="s">
        <v>170</v>
      </c>
      <c r="C80" s="53"/>
      <c r="D80" s="53"/>
      <c r="E80" s="45"/>
      <c r="F80" s="45"/>
      <c r="G80" s="45"/>
      <c r="H80" s="45"/>
      <c r="I80" s="45"/>
      <c r="J80" s="45"/>
      <c r="K80" s="44"/>
      <c r="L80" s="44"/>
      <c r="M80" s="44"/>
      <c r="N80" s="44"/>
      <c r="O80" s="44"/>
      <c r="P80" s="44"/>
      <c r="Q80" s="45"/>
      <c r="R80" s="45"/>
      <c r="S80" s="45"/>
      <c r="T80" s="45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54"/>
      <c r="AH80" s="54"/>
      <c r="AI80" s="46"/>
      <c r="AJ80" s="46"/>
      <c r="AK80" s="46"/>
      <c r="AL80" s="46"/>
      <c r="AM80" s="47"/>
      <c r="AN80" s="47"/>
      <c r="AO80" s="47">
        <v>6</v>
      </c>
      <c r="AP80" s="44">
        <v>3897653</v>
      </c>
      <c r="AQ80" s="44"/>
      <c r="AR80" s="44"/>
      <c r="AS80" s="49">
        <f t="shared" si="16"/>
        <v>3897653</v>
      </c>
      <c r="AT80" s="49">
        <f t="shared" si="17"/>
        <v>3897653</v>
      </c>
    </row>
    <row r="81" spans="1:46" ht="33" customHeight="1" x14ac:dyDescent="0.25">
      <c r="A81" s="35">
        <v>69</v>
      </c>
      <c r="B81" s="90" t="s">
        <v>59</v>
      </c>
      <c r="C81" s="53"/>
      <c r="D81" s="53"/>
      <c r="E81" s="45"/>
      <c r="F81" s="45"/>
      <c r="G81" s="45"/>
      <c r="H81" s="45"/>
      <c r="I81" s="45"/>
      <c r="J81" s="45"/>
      <c r="K81" s="44"/>
      <c r="L81" s="44"/>
      <c r="M81" s="44"/>
      <c r="N81" s="44"/>
      <c r="O81" s="44"/>
      <c r="P81" s="44"/>
      <c r="Q81" s="45"/>
      <c r="R81" s="45"/>
      <c r="S81" s="45"/>
      <c r="T81" s="45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54"/>
      <c r="AH81" s="54"/>
      <c r="AI81" s="46"/>
      <c r="AJ81" s="46"/>
      <c r="AK81" s="46"/>
      <c r="AL81" s="46"/>
      <c r="AM81" s="47"/>
      <c r="AN81" s="47"/>
      <c r="AO81" s="47">
        <v>5</v>
      </c>
      <c r="AP81" s="44">
        <v>158193</v>
      </c>
      <c r="AQ81" s="44"/>
      <c r="AR81" s="44"/>
      <c r="AS81" s="49">
        <f t="shared" si="16"/>
        <v>158193</v>
      </c>
      <c r="AT81" s="49">
        <f t="shared" si="17"/>
        <v>158193</v>
      </c>
    </row>
    <row r="82" spans="1:46" ht="20.100000000000001" customHeight="1" x14ac:dyDescent="0.25">
      <c r="A82" s="35">
        <v>70</v>
      </c>
      <c r="B82" s="90" t="s">
        <v>141</v>
      </c>
      <c r="C82" s="53"/>
      <c r="D82" s="53"/>
      <c r="E82" s="45"/>
      <c r="F82" s="45"/>
      <c r="G82" s="45"/>
      <c r="H82" s="45"/>
      <c r="I82" s="45"/>
      <c r="J82" s="45"/>
      <c r="K82" s="44"/>
      <c r="L82" s="44"/>
      <c r="M82" s="44"/>
      <c r="N82" s="44"/>
      <c r="O82" s="44"/>
      <c r="P82" s="44"/>
      <c r="Q82" s="45"/>
      <c r="R82" s="45"/>
      <c r="S82" s="45"/>
      <c r="T82" s="45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54"/>
      <c r="AH82" s="54"/>
      <c r="AI82" s="46"/>
      <c r="AJ82" s="46"/>
      <c r="AK82" s="46"/>
      <c r="AL82" s="46"/>
      <c r="AM82" s="47"/>
      <c r="AN82" s="47"/>
      <c r="AO82" s="47">
        <v>2</v>
      </c>
      <c r="AP82" s="44">
        <v>0</v>
      </c>
      <c r="AQ82" s="44"/>
      <c r="AR82" s="44"/>
      <c r="AS82" s="49">
        <f t="shared" si="16"/>
        <v>0</v>
      </c>
      <c r="AT82" s="49">
        <f t="shared" si="17"/>
        <v>0</v>
      </c>
    </row>
    <row r="83" spans="1:46" ht="20.100000000000001" customHeight="1" x14ac:dyDescent="0.25">
      <c r="A83" s="35">
        <v>71</v>
      </c>
      <c r="B83" s="90" t="s">
        <v>142</v>
      </c>
      <c r="C83" s="53"/>
      <c r="D83" s="53"/>
      <c r="E83" s="45"/>
      <c r="F83" s="45"/>
      <c r="G83" s="45"/>
      <c r="H83" s="45"/>
      <c r="I83" s="45"/>
      <c r="J83" s="45"/>
      <c r="K83" s="44"/>
      <c r="L83" s="44"/>
      <c r="M83" s="44"/>
      <c r="N83" s="44"/>
      <c r="O83" s="44"/>
      <c r="P83" s="44"/>
      <c r="Q83" s="45"/>
      <c r="R83" s="45"/>
      <c r="S83" s="45"/>
      <c r="T83" s="45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54"/>
      <c r="AH83" s="54"/>
      <c r="AI83" s="46"/>
      <c r="AJ83" s="46"/>
      <c r="AK83" s="46"/>
      <c r="AL83" s="46"/>
      <c r="AM83" s="47"/>
      <c r="AN83" s="47"/>
      <c r="AO83" s="47">
        <v>5</v>
      </c>
      <c r="AP83" s="44">
        <v>294830.2</v>
      </c>
      <c r="AQ83" s="44"/>
      <c r="AR83" s="44"/>
      <c r="AS83" s="49">
        <f t="shared" si="16"/>
        <v>294830.2</v>
      </c>
      <c r="AT83" s="49">
        <f t="shared" si="17"/>
        <v>294830.2</v>
      </c>
    </row>
    <row r="84" spans="1:46" ht="20.100000000000001" customHeight="1" x14ac:dyDescent="0.25">
      <c r="A84" s="35">
        <v>72</v>
      </c>
      <c r="B84" s="90" t="s">
        <v>60</v>
      </c>
      <c r="C84" s="53"/>
      <c r="D84" s="53"/>
      <c r="E84" s="45"/>
      <c r="F84" s="45"/>
      <c r="G84" s="45"/>
      <c r="H84" s="45"/>
      <c r="I84" s="45"/>
      <c r="J84" s="45"/>
      <c r="K84" s="44">
        <v>142</v>
      </c>
      <c r="L84" s="44">
        <v>6627742.7600000007</v>
      </c>
      <c r="M84" s="44"/>
      <c r="N84" s="44"/>
      <c r="O84" s="44"/>
      <c r="P84" s="44"/>
      <c r="Q84" s="45"/>
      <c r="R84" s="45"/>
      <c r="S84" s="45"/>
      <c r="T84" s="45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54"/>
      <c r="AH84" s="54"/>
      <c r="AI84" s="46"/>
      <c r="AJ84" s="46"/>
      <c r="AK84" s="46"/>
      <c r="AL84" s="46"/>
      <c r="AM84" s="47"/>
      <c r="AN84" s="47"/>
      <c r="AO84" s="47">
        <v>55</v>
      </c>
      <c r="AP84" s="44">
        <v>1320629.6000000001</v>
      </c>
      <c r="AQ84" s="44"/>
      <c r="AR84" s="44"/>
      <c r="AS84" s="49">
        <f t="shared" si="16"/>
        <v>1320629.6000000001</v>
      </c>
      <c r="AT84" s="49">
        <f t="shared" si="17"/>
        <v>7948372.3600000013</v>
      </c>
    </row>
    <row r="85" spans="1:46" ht="20.100000000000001" customHeight="1" x14ac:dyDescent="0.25">
      <c r="A85" s="35">
        <v>73</v>
      </c>
      <c r="B85" s="66" t="s">
        <v>143</v>
      </c>
      <c r="C85" s="61"/>
      <c r="D85" s="61"/>
      <c r="E85" s="45"/>
      <c r="F85" s="45"/>
      <c r="G85" s="45"/>
      <c r="H85" s="45"/>
      <c r="I85" s="45"/>
      <c r="J85" s="45"/>
      <c r="K85" s="44">
        <v>166</v>
      </c>
      <c r="L85" s="44">
        <v>1723599.55</v>
      </c>
      <c r="M85" s="44"/>
      <c r="N85" s="44"/>
      <c r="O85" s="44"/>
      <c r="P85" s="44"/>
      <c r="Q85" s="45"/>
      <c r="R85" s="45"/>
      <c r="S85" s="45"/>
      <c r="T85" s="45"/>
      <c r="U85" s="46"/>
      <c r="V85" s="46"/>
      <c r="W85" s="46"/>
      <c r="X85" s="46"/>
      <c r="Y85" s="47"/>
      <c r="Z85" s="47"/>
      <c r="AA85" s="46"/>
      <c r="AB85" s="46"/>
      <c r="AC85" s="46"/>
      <c r="AD85" s="46"/>
      <c r="AE85" s="46"/>
      <c r="AF85" s="46"/>
      <c r="AG85" s="48"/>
      <c r="AH85" s="48"/>
      <c r="AI85" s="46"/>
      <c r="AJ85" s="46"/>
      <c r="AK85" s="46"/>
      <c r="AL85" s="46"/>
      <c r="AM85" s="47"/>
      <c r="AN85" s="47"/>
      <c r="AO85" s="47">
        <v>0</v>
      </c>
      <c r="AP85" s="44">
        <v>0</v>
      </c>
      <c r="AQ85" s="44"/>
      <c r="AR85" s="44"/>
      <c r="AS85" s="49">
        <f t="shared" si="16"/>
        <v>0</v>
      </c>
      <c r="AT85" s="49">
        <f t="shared" si="17"/>
        <v>1723599.55</v>
      </c>
    </row>
    <row r="86" spans="1:46" ht="20.100000000000001" customHeight="1" x14ac:dyDescent="0.25">
      <c r="A86" s="35">
        <v>74</v>
      </c>
      <c r="B86" s="91" t="s">
        <v>171</v>
      </c>
      <c r="C86" s="92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44"/>
      <c r="P86" s="44"/>
      <c r="Q86" s="93"/>
      <c r="R86" s="93"/>
      <c r="S86" s="93"/>
      <c r="T86" s="93"/>
      <c r="U86" s="46"/>
      <c r="V86" s="46"/>
      <c r="W86" s="93"/>
      <c r="X86" s="93"/>
      <c r="Y86" s="47"/>
      <c r="Z86" s="47"/>
      <c r="AA86" s="46"/>
      <c r="AB86" s="46"/>
      <c r="AC86" s="46"/>
      <c r="AD86" s="46"/>
      <c r="AE86" s="46"/>
      <c r="AF86" s="46"/>
      <c r="AG86" s="48"/>
      <c r="AH86" s="48"/>
      <c r="AI86" s="46"/>
      <c r="AJ86" s="46"/>
      <c r="AK86" s="46"/>
      <c r="AL86" s="46"/>
      <c r="AM86" s="93"/>
      <c r="AN86" s="93"/>
      <c r="AO86" s="47">
        <v>6</v>
      </c>
      <c r="AP86" s="46">
        <v>431555</v>
      </c>
      <c r="AQ86" s="93"/>
      <c r="AR86" s="93"/>
      <c r="AS86" s="49">
        <f t="shared" si="16"/>
        <v>431555</v>
      </c>
      <c r="AT86" s="49">
        <f t="shared" si="17"/>
        <v>431555</v>
      </c>
    </row>
    <row r="87" spans="1:46" ht="20.100000000000001" customHeight="1" x14ac:dyDescent="0.25">
      <c r="A87" s="35">
        <v>75</v>
      </c>
      <c r="B87" s="94" t="s">
        <v>172</v>
      </c>
      <c r="C87" s="61"/>
      <c r="D87" s="61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>
        <v>323</v>
      </c>
      <c r="AF87" s="46">
        <v>183270.80000000002</v>
      </c>
      <c r="AG87" s="54"/>
      <c r="AH87" s="54"/>
      <c r="AI87" s="46"/>
      <c r="AJ87" s="46"/>
      <c r="AK87" s="46"/>
      <c r="AL87" s="47"/>
      <c r="AM87" s="47"/>
      <c r="AN87" s="47"/>
      <c r="AO87" s="47">
        <v>557</v>
      </c>
      <c r="AP87" s="44">
        <v>183270.80000000002</v>
      </c>
      <c r="AQ87" s="44"/>
      <c r="AR87" s="44"/>
      <c r="AS87" s="49">
        <f t="shared" si="16"/>
        <v>183270.80000000002</v>
      </c>
      <c r="AT87" s="49">
        <f t="shared" si="17"/>
        <v>183270.80000000002</v>
      </c>
    </row>
    <row r="88" spans="1:46" ht="20.100000000000001" customHeight="1" x14ac:dyDescent="0.25">
      <c r="A88" s="35">
        <v>76</v>
      </c>
      <c r="B88" s="94" t="s">
        <v>144</v>
      </c>
      <c r="C88" s="61"/>
      <c r="D88" s="61"/>
      <c r="E88" s="45"/>
      <c r="F88" s="45"/>
      <c r="G88" s="45"/>
      <c r="H88" s="45"/>
      <c r="I88" s="45"/>
      <c r="J88" s="45"/>
      <c r="K88" s="45">
        <v>50</v>
      </c>
      <c r="L88" s="45">
        <v>637043.67000000004</v>
      </c>
      <c r="M88" s="45"/>
      <c r="N88" s="45"/>
      <c r="O88" s="45"/>
      <c r="P88" s="45"/>
      <c r="Q88" s="45"/>
      <c r="R88" s="45"/>
      <c r="S88" s="45"/>
      <c r="T88" s="45"/>
      <c r="U88" s="46"/>
      <c r="V88" s="46"/>
      <c r="W88" s="46"/>
      <c r="X88" s="46"/>
      <c r="Y88" s="46">
        <v>483</v>
      </c>
      <c r="Z88" s="46">
        <v>342595.42</v>
      </c>
      <c r="AA88" s="46"/>
      <c r="AB88" s="46"/>
      <c r="AC88" s="46"/>
      <c r="AD88" s="46"/>
      <c r="AE88" s="46"/>
      <c r="AF88" s="46"/>
      <c r="AG88" s="54">
        <v>1620</v>
      </c>
      <c r="AH88" s="54">
        <v>1264224.92</v>
      </c>
      <c r="AI88" s="46"/>
      <c r="AJ88" s="46"/>
      <c r="AK88" s="46"/>
      <c r="AL88" s="47"/>
      <c r="AM88" s="47">
        <v>2873</v>
      </c>
      <c r="AN88" s="47">
        <v>1264224.92</v>
      </c>
      <c r="AO88" s="47">
        <v>1425</v>
      </c>
      <c r="AP88" s="44">
        <v>316314.12999999989</v>
      </c>
      <c r="AQ88" s="44">
        <v>483</v>
      </c>
      <c r="AR88" s="44">
        <v>342595.42</v>
      </c>
      <c r="AS88" s="49">
        <f t="shared" si="16"/>
        <v>1923134.4699999997</v>
      </c>
      <c r="AT88" s="49">
        <f t="shared" si="17"/>
        <v>2560178.1399999997</v>
      </c>
    </row>
    <row r="89" spans="1:46" ht="20.100000000000001" customHeight="1" x14ac:dyDescent="0.25">
      <c r="A89" s="35">
        <v>77</v>
      </c>
      <c r="B89" s="94" t="s">
        <v>62</v>
      </c>
      <c r="C89" s="61"/>
      <c r="D89" s="61"/>
      <c r="E89" s="45"/>
      <c r="F89" s="45"/>
      <c r="G89" s="45"/>
      <c r="H89" s="45"/>
      <c r="I89" s="45"/>
      <c r="J89" s="45"/>
      <c r="K89" s="45">
        <v>1</v>
      </c>
      <c r="L89" s="45">
        <v>16492.09</v>
      </c>
      <c r="M89" s="45"/>
      <c r="N89" s="45"/>
      <c r="O89" s="45"/>
      <c r="P89" s="45"/>
      <c r="Q89" s="45"/>
      <c r="R89" s="45"/>
      <c r="S89" s="45">
        <v>1</v>
      </c>
      <c r="T89" s="45">
        <v>16492.09</v>
      </c>
      <c r="U89" s="46">
        <v>31.95</v>
      </c>
      <c r="V89" s="46">
        <v>5814.9</v>
      </c>
      <c r="W89" s="46"/>
      <c r="X89" s="46"/>
      <c r="Y89" s="46"/>
      <c r="Z89" s="46"/>
      <c r="AA89" s="46"/>
      <c r="AB89" s="46"/>
      <c r="AC89" s="47"/>
      <c r="AD89" s="47"/>
      <c r="AE89" s="46"/>
      <c r="AF89" s="46"/>
      <c r="AG89" s="95"/>
      <c r="AH89" s="95"/>
      <c r="AI89" s="46"/>
      <c r="AJ89" s="46"/>
      <c r="AK89" s="46"/>
      <c r="AL89" s="46"/>
      <c r="AM89" s="46"/>
      <c r="AN89" s="46"/>
      <c r="AO89" s="46">
        <v>24</v>
      </c>
      <c r="AP89" s="45">
        <v>4582817.59</v>
      </c>
      <c r="AQ89" s="45"/>
      <c r="AR89" s="45"/>
      <c r="AS89" s="49">
        <f t="shared" si="16"/>
        <v>4582817.59</v>
      </c>
      <c r="AT89" s="49">
        <f t="shared" si="17"/>
        <v>4599309.68</v>
      </c>
    </row>
    <row r="90" spans="1:46" ht="20.100000000000001" customHeight="1" x14ac:dyDescent="0.25">
      <c r="A90" s="35">
        <v>78</v>
      </c>
      <c r="B90" s="96" t="s">
        <v>61</v>
      </c>
      <c r="C90" s="53">
        <v>202</v>
      </c>
      <c r="D90" s="111">
        <v>4777156.8000000007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6"/>
      <c r="V90" s="46"/>
      <c r="W90" s="46"/>
      <c r="X90" s="46"/>
      <c r="Y90" s="46"/>
      <c r="Z90" s="46"/>
      <c r="AA90" s="46"/>
      <c r="AB90" s="46"/>
      <c r="AC90" s="47"/>
      <c r="AD90" s="47"/>
      <c r="AE90" s="46"/>
      <c r="AF90" s="46"/>
      <c r="AG90" s="95"/>
      <c r="AH90" s="95"/>
      <c r="AI90" s="46"/>
      <c r="AJ90" s="46"/>
      <c r="AK90" s="46"/>
      <c r="AL90" s="46"/>
      <c r="AM90" s="46"/>
      <c r="AN90" s="46"/>
      <c r="AO90" s="46"/>
      <c r="AP90" s="45"/>
      <c r="AQ90" s="45"/>
      <c r="AR90" s="45"/>
      <c r="AS90" s="49">
        <f t="shared" si="16"/>
        <v>0</v>
      </c>
      <c r="AT90" s="49">
        <f t="shared" si="17"/>
        <v>4777156.8000000007</v>
      </c>
    </row>
    <row r="91" spans="1:46" ht="20.100000000000001" customHeight="1" x14ac:dyDescent="0.25">
      <c r="A91" s="35">
        <v>79</v>
      </c>
      <c r="B91" s="91" t="s">
        <v>63</v>
      </c>
      <c r="C91" s="53"/>
      <c r="D91" s="53"/>
      <c r="E91" s="45"/>
      <c r="F91" s="45"/>
      <c r="G91" s="45"/>
      <c r="H91" s="45"/>
      <c r="I91" s="45"/>
      <c r="J91" s="45"/>
      <c r="K91" s="45">
        <v>98</v>
      </c>
      <c r="L91" s="45">
        <v>9686866.6599999983</v>
      </c>
      <c r="M91" s="45">
        <v>850</v>
      </c>
      <c r="N91" s="45">
        <v>6221307.5799999982</v>
      </c>
      <c r="O91" s="45">
        <v>98</v>
      </c>
      <c r="P91" s="45">
        <v>3465559.08</v>
      </c>
      <c r="Q91" s="45"/>
      <c r="R91" s="45"/>
      <c r="S91" s="45"/>
      <c r="T91" s="45"/>
      <c r="U91" s="46"/>
      <c r="V91" s="46"/>
      <c r="W91" s="46"/>
      <c r="X91" s="46"/>
      <c r="Y91" s="46"/>
      <c r="Z91" s="46"/>
      <c r="AA91" s="46"/>
      <c r="AB91" s="46"/>
      <c r="AC91" s="47">
        <v>3152</v>
      </c>
      <c r="AD91" s="49">
        <v>22981753.120000001</v>
      </c>
      <c r="AE91" s="46"/>
      <c r="AF91" s="46"/>
      <c r="AG91" s="54"/>
      <c r="AH91" s="54"/>
      <c r="AI91" s="46"/>
      <c r="AJ91" s="46"/>
      <c r="AK91" s="46"/>
      <c r="AL91" s="46"/>
      <c r="AM91" s="46"/>
      <c r="AN91" s="46"/>
      <c r="AO91" s="46">
        <v>215</v>
      </c>
      <c r="AP91" s="45">
        <v>22981753.120000001</v>
      </c>
      <c r="AQ91" s="45"/>
      <c r="AR91" s="45"/>
      <c r="AS91" s="49">
        <f t="shared" si="16"/>
        <v>22981753.120000001</v>
      </c>
      <c r="AT91" s="49">
        <f t="shared" si="17"/>
        <v>32668619.780000001</v>
      </c>
    </row>
    <row r="92" spans="1:46" ht="20.100000000000001" customHeight="1" x14ac:dyDescent="0.25">
      <c r="A92" s="35">
        <v>80</v>
      </c>
      <c r="B92" s="60" t="s">
        <v>173</v>
      </c>
      <c r="C92" s="53"/>
      <c r="D92" s="53"/>
      <c r="E92" s="45"/>
      <c r="F92" s="45"/>
      <c r="G92" s="45"/>
      <c r="H92" s="45"/>
      <c r="I92" s="45"/>
      <c r="J92" s="45"/>
      <c r="K92" s="45">
        <v>312</v>
      </c>
      <c r="L92" s="45">
        <v>30667746.670000002</v>
      </c>
      <c r="M92" s="45">
        <v>2690</v>
      </c>
      <c r="N92" s="45">
        <v>19642135.690000001</v>
      </c>
      <c r="O92" s="45">
        <v>312</v>
      </c>
      <c r="P92" s="45">
        <v>11025610.98</v>
      </c>
      <c r="Q92" s="45"/>
      <c r="R92" s="45"/>
      <c r="S92" s="45"/>
      <c r="T92" s="45"/>
      <c r="U92" s="46"/>
      <c r="V92" s="46"/>
      <c r="W92" s="46"/>
      <c r="X92" s="46"/>
      <c r="Y92" s="46"/>
      <c r="Z92" s="46"/>
      <c r="AA92" s="46"/>
      <c r="AB92" s="46"/>
      <c r="AC92" s="47">
        <v>7776</v>
      </c>
      <c r="AD92" s="49">
        <v>56565288</v>
      </c>
      <c r="AE92" s="46"/>
      <c r="AF92" s="46"/>
      <c r="AG92" s="54"/>
      <c r="AH92" s="54"/>
      <c r="AI92" s="46"/>
      <c r="AJ92" s="46"/>
      <c r="AK92" s="46"/>
      <c r="AL92" s="46"/>
      <c r="AM92" s="46"/>
      <c r="AN92" s="46"/>
      <c r="AO92" s="46">
        <v>503</v>
      </c>
      <c r="AP92" s="45">
        <v>56565288</v>
      </c>
      <c r="AQ92" s="45"/>
      <c r="AR92" s="45"/>
      <c r="AS92" s="49">
        <f t="shared" si="16"/>
        <v>56565288</v>
      </c>
      <c r="AT92" s="49">
        <f t="shared" si="17"/>
        <v>87233034.670000002</v>
      </c>
    </row>
    <row r="93" spans="1:46" ht="20.100000000000001" customHeight="1" x14ac:dyDescent="0.25">
      <c r="A93" s="35">
        <v>81</v>
      </c>
      <c r="B93" s="96" t="s">
        <v>64</v>
      </c>
      <c r="C93" s="53"/>
      <c r="D93" s="53"/>
      <c r="E93" s="45"/>
      <c r="F93" s="45"/>
      <c r="G93" s="45"/>
      <c r="H93" s="45"/>
      <c r="I93" s="45"/>
      <c r="J93" s="45"/>
      <c r="K93" s="45">
        <v>271</v>
      </c>
      <c r="L93" s="45">
        <v>26648480.490000002</v>
      </c>
      <c r="M93" s="45">
        <v>2332</v>
      </c>
      <c r="N93" s="45">
        <v>17063881.840000004</v>
      </c>
      <c r="O93" s="45">
        <v>271</v>
      </c>
      <c r="P93" s="45">
        <v>9584598.6500000004</v>
      </c>
      <c r="Q93" s="45"/>
      <c r="R93" s="45"/>
      <c r="S93" s="45"/>
      <c r="T93" s="45"/>
      <c r="U93" s="46"/>
      <c r="V93" s="46"/>
      <c r="W93" s="46"/>
      <c r="X93" s="46"/>
      <c r="Y93" s="46"/>
      <c r="Z93" s="46"/>
      <c r="AA93" s="46"/>
      <c r="AB93" s="46"/>
      <c r="AC93" s="47">
        <v>6825</v>
      </c>
      <c r="AD93" s="49">
        <v>51599198.479999997</v>
      </c>
      <c r="AE93" s="46"/>
      <c r="AF93" s="46"/>
      <c r="AG93" s="54"/>
      <c r="AH93" s="54"/>
      <c r="AI93" s="46"/>
      <c r="AJ93" s="46"/>
      <c r="AK93" s="46"/>
      <c r="AL93" s="46"/>
      <c r="AM93" s="46"/>
      <c r="AN93" s="46"/>
      <c r="AO93" s="46">
        <v>464</v>
      </c>
      <c r="AP93" s="45">
        <v>51599198.479999997</v>
      </c>
      <c r="AQ93" s="45"/>
      <c r="AR93" s="45"/>
      <c r="AS93" s="49">
        <f t="shared" si="16"/>
        <v>51599198.479999997</v>
      </c>
      <c r="AT93" s="49">
        <f t="shared" si="17"/>
        <v>78247678.969999999</v>
      </c>
    </row>
    <row r="94" spans="1:46" ht="20.100000000000001" customHeight="1" x14ac:dyDescent="0.25">
      <c r="A94" s="35">
        <v>82</v>
      </c>
      <c r="B94" s="94" t="s">
        <v>174</v>
      </c>
      <c r="C94" s="53"/>
      <c r="D94" s="53"/>
      <c r="E94" s="45"/>
      <c r="F94" s="45"/>
      <c r="G94" s="45"/>
      <c r="H94" s="45"/>
      <c r="I94" s="45"/>
      <c r="J94" s="45"/>
      <c r="K94" s="45">
        <v>49</v>
      </c>
      <c r="L94" s="45">
        <v>5031051.5600000005</v>
      </c>
      <c r="M94" s="45">
        <v>448</v>
      </c>
      <c r="N94" s="45">
        <v>3198476.0000000009</v>
      </c>
      <c r="O94" s="45">
        <v>49</v>
      </c>
      <c r="P94" s="45">
        <v>1832575.5599999998</v>
      </c>
      <c r="Q94" s="45"/>
      <c r="R94" s="45"/>
      <c r="S94" s="45"/>
      <c r="T94" s="45"/>
      <c r="U94" s="46"/>
      <c r="V94" s="46"/>
      <c r="W94" s="46"/>
      <c r="X94" s="46"/>
      <c r="Y94" s="46"/>
      <c r="Z94" s="46"/>
      <c r="AA94" s="46"/>
      <c r="AB94" s="46"/>
      <c r="AC94" s="47">
        <v>1432</v>
      </c>
      <c r="AD94" s="47">
        <v>10223397.52</v>
      </c>
      <c r="AE94" s="46"/>
      <c r="AF94" s="46"/>
      <c r="AG94" s="54"/>
      <c r="AH94" s="54"/>
      <c r="AI94" s="46"/>
      <c r="AJ94" s="46"/>
      <c r="AK94" s="46"/>
      <c r="AL94" s="46"/>
      <c r="AM94" s="46"/>
      <c r="AN94" s="46"/>
      <c r="AO94" s="46">
        <v>112</v>
      </c>
      <c r="AP94" s="45">
        <v>10223397.52</v>
      </c>
      <c r="AQ94" s="45"/>
      <c r="AR94" s="45"/>
      <c r="AS94" s="49">
        <f t="shared" si="16"/>
        <v>10223397.52</v>
      </c>
      <c r="AT94" s="49">
        <f t="shared" si="17"/>
        <v>15254449.08</v>
      </c>
    </row>
    <row r="95" spans="1:46" ht="20.100000000000001" customHeight="1" x14ac:dyDescent="0.25">
      <c r="A95" s="35">
        <v>83</v>
      </c>
      <c r="B95" s="91" t="s">
        <v>175</v>
      </c>
      <c r="C95" s="53"/>
      <c r="D95" s="53"/>
      <c r="E95" s="45"/>
      <c r="F95" s="45"/>
      <c r="G95" s="45"/>
      <c r="H95" s="45"/>
      <c r="I95" s="45"/>
      <c r="J95" s="45"/>
      <c r="K95" s="45">
        <v>13</v>
      </c>
      <c r="L95" s="45">
        <v>92546.76</v>
      </c>
      <c r="M95" s="45"/>
      <c r="N95" s="45"/>
      <c r="O95" s="45"/>
      <c r="P95" s="45"/>
      <c r="Q95" s="45"/>
      <c r="R95" s="45"/>
      <c r="S95" s="45"/>
      <c r="T95" s="45"/>
      <c r="U95" s="46"/>
      <c r="V95" s="46"/>
      <c r="W95" s="46"/>
      <c r="X95" s="46"/>
      <c r="Y95" s="46"/>
      <c r="Z95" s="46"/>
      <c r="AA95" s="46"/>
      <c r="AB95" s="46"/>
      <c r="AC95" s="47"/>
      <c r="AD95" s="47"/>
      <c r="AE95" s="46"/>
      <c r="AF95" s="46"/>
      <c r="AG95" s="54"/>
      <c r="AH95" s="54"/>
      <c r="AI95" s="46"/>
      <c r="AJ95" s="46"/>
      <c r="AK95" s="46"/>
      <c r="AL95" s="46"/>
      <c r="AM95" s="46"/>
      <c r="AN95" s="46"/>
      <c r="AO95" s="46">
        <v>13</v>
      </c>
      <c r="AP95" s="45">
        <v>179290.40000000002</v>
      </c>
      <c r="AQ95" s="45"/>
      <c r="AR95" s="45"/>
      <c r="AS95" s="49">
        <f t="shared" si="16"/>
        <v>179290.40000000002</v>
      </c>
      <c r="AT95" s="49">
        <f t="shared" si="17"/>
        <v>271837.16000000003</v>
      </c>
    </row>
    <row r="96" spans="1:46" ht="20.100000000000001" customHeight="1" x14ac:dyDescent="0.25">
      <c r="A96" s="35">
        <v>84</v>
      </c>
      <c r="B96" s="91" t="s">
        <v>176</v>
      </c>
      <c r="C96" s="53"/>
      <c r="D96" s="53"/>
      <c r="E96" s="45"/>
      <c r="F96" s="45"/>
      <c r="G96" s="45"/>
      <c r="H96" s="45"/>
      <c r="I96" s="45"/>
      <c r="J96" s="45"/>
      <c r="K96" s="45">
        <v>8</v>
      </c>
      <c r="L96" s="45">
        <v>146897.97</v>
      </c>
      <c r="M96" s="45"/>
      <c r="N96" s="45"/>
      <c r="O96" s="45"/>
      <c r="P96" s="45"/>
      <c r="Q96" s="45"/>
      <c r="R96" s="45"/>
      <c r="S96" s="45"/>
      <c r="T96" s="45"/>
      <c r="U96" s="46"/>
      <c r="V96" s="46"/>
      <c r="W96" s="46"/>
      <c r="X96" s="46"/>
      <c r="Y96" s="46"/>
      <c r="Z96" s="46"/>
      <c r="AA96" s="46"/>
      <c r="AB96" s="46"/>
      <c r="AC96" s="47"/>
      <c r="AD96" s="47"/>
      <c r="AE96" s="46"/>
      <c r="AF96" s="46"/>
      <c r="AG96" s="54"/>
      <c r="AH96" s="54"/>
      <c r="AI96" s="46"/>
      <c r="AJ96" s="46"/>
      <c r="AK96" s="46"/>
      <c r="AL96" s="46"/>
      <c r="AM96" s="46"/>
      <c r="AN96" s="46"/>
      <c r="AO96" s="46"/>
      <c r="AP96" s="45">
        <v>0</v>
      </c>
      <c r="AQ96" s="45"/>
      <c r="AR96" s="45"/>
      <c r="AS96" s="49">
        <f t="shared" si="16"/>
        <v>0</v>
      </c>
      <c r="AT96" s="49">
        <f t="shared" si="17"/>
        <v>146897.97</v>
      </c>
    </row>
    <row r="97" spans="1:46" ht="20.100000000000001" customHeight="1" x14ac:dyDescent="0.25">
      <c r="A97" s="35">
        <v>85</v>
      </c>
      <c r="B97" s="96" t="s">
        <v>177</v>
      </c>
      <c r="C97" s="53"/>
      <c r="D97" s="53"/>
      <c r="E97" s="45"/>
      <c r="F97" s="45"/>
      <c r="G97" s="45"/>
      <c r="H97" s="45"/>
      <c r="I97" s="45"/>
      <c r="J97" s="45"/>
      <c r="K97" s="45">
        <v>3</v>
      </c>
      <c r="L97" s="45">
        <v>61234.62</v>
      </c>
      <c r="M97" s="45"/>
      <c r="N97" s="45"/>
      <c r="O97" s="45"/>
      <c r="P97" s="45"/>
      <c r="Q97" s="45"/>
      <c r="R97" s="45"/>
      <c r="S97" s="45"/>
      <c r="T97" s="45"/>
      <c r="U97" s="46"/>
      <c r="V97" s="46"/>
      <c r="W97" s="46"/>
      <c r="X97" s="46"/>
      <c r="Y97" s="46"/>
      <c r="Z97" s="46"/>
      <c r="AA97" s="46"/>
      <c r="AB97" s="46"/>
      <c r="AC97" s="47"/>
      <c r="AD97" s="47"/>
      <c r="AE97" s="46"/>
      <c r="AF97" s="46"/>
      <c r="AG97" s="54"/>
      <c r="AH97" s="54"/>
      <c r="AI97" s="46"/>
      <c r="AJ97" s="46"/>
      <c r="AK97" s="46"/>
      <c r="AL97" s="46"/>
      <c r="AM97" s="46"/>
      <c r="AN97" s="46"/>
      <c r="AO97" s="46"/>
      <c r="AP97" s="45">
        <v>0</v>
      </c>
      <c r="AQ97" s="45"/>
      <c r="AR97" s="45"/>
      <c r="AS97" s="49">
        <f t="shared" si="16"/>
        <v>0</v>
      </c>
      <c r="AT97" s="49">
        <f t="shared" si="17"/>
        <v>61234.62</v>
      </c>
    </row>
    <row r="98" spans="1:46" ht="20.100000000000001" customHeight="1" x14ac:dyDescent="0.25">
      <c r="A98" s="35">
        <v>86</v>
      </c>
      <c r="B98" s="91" t="s">
        <v>178</v>
      </c>
      <c r="C98" s="53"/>
      <c r="D98" s="53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6"/>
      <c r="V98" s="46"/>
      <c r="W98" s="46"/>
      <c r="X98" s="46"/>
      <c r="Y98" s="46"/>
      <c r="Z98" s="46"/>
      <c r="AA98" s="46"/>
      <c r="AB98" s="46"/>
      <c r="AC98" s="47"/>
      <c r="AD98" s="47"/>
      <c r="AE98" s="46"/>
      <c r="AF98" s="46"/>
      <c r="AG98" s="54"/>
      <c r="AH98" s="54"/>
      <c r="AI98" s="46"/>
      <c r="AJ98" s="46"/>
      <c r="AK98" s="46"/>
      <c r="AL98" s="46"/>
      <c r="AM98" s="46"/>
      <c r="AN98" s="46"/>
      <c r="AO98" s="46">
        <v>75</v>
      </c>
      <c r="AP98" s="45">
        <v>2198938.52</v>
      </c>
      <c r="AQ98" s="45"/>
      <c r="AR98" s="45"/>
      <c r="AS98" s="49">
        <f t="shared" si="16"/>
        <v>2198938.52</v>
      </c>
      <c r="AT98" s="49">
        <f t="shared" si="17"/>
        <v>2198938.52</v>
      </c>
    </row>
    <row r="99" spans="1:46" ht="20.100000000000001" customHeight="1" x14ac:dyDescent="0.25">
      <c r="A99" s="97"/>
      <c r="B99" s="68" t="s">
        <v>65</v>
      </c>
      <c r="C99" s="98">
        <v>477</v>
      </c>
      <c r="D99" s="98">
        <v>18595421.379999999</v>
      </c>
      <c r="E99" s="98">
        <v>1</v>
      </c>
      <c r="F99" s="98">
        <v>132777.94</v>
      </c>
      <c r="G99" s="98">
        <v>0</v>
      </c>
      <c r="H99" s="98">
        <v>0</v>
      </c>
      <c r="I99" s="98">
        <v>0</v>
      </c>
      <c r="J99" s="98">
        <v>0</v>
      </c>
      <c r="K99" s="98">
        <v>1674</v>
      </c>
      <c r="L99" s="98">
        <v>146717330.12</v>
      </c>
      <c r="M99" s="98">
        <v>6320</v>
      </c>
      <c r="N99" s="98">
        <v>46125801.109999999</v>
      </c>
      <c r="O99" s="98">
        <v>1184</v>
      </c>
      <c r="P99" s="98">
        <v>88416455.670000002</v>
      </c>
      <c r="Q99" s="98">
        <v>0</v>
      </c>
      <c r="R99" s="98">
        <v>0</v>
      </c>
      <c r="S99" s="98">
        <v>44</v>
      </c>
      <c r="T99" s="98">
        <v>728471.23999999987</v>
      </c>
      <c r="U99" s="98">
        <v>29121.439999999999</v>
      </c>
      <c r="V99" s="98">
        <v>5314197.9799999995</v>
      </c>
      <c r="W99" s="98">
        <v>0</v>
      </c>
      <c r="X99" s="98">
        <v>0</v>
      </c>
      <c r="Y99" s="98">
        <v>483</v>
      </c>
      <c r="Z99" s="98">
        <v>342595.42</v>
      </c>
      <c r="AA99" s="98">
        <v>0</v>
      </c>
      <c r="AB99" s="98">
        <v>0</v>
      </c>
      <c r="AC99" s="98">
        <v>19331</v>
      </c>
      <c r="AD99" s="98">
        <v>143443961.31999999</v>
      </c>
      <c r="AE99" s="98">
        <v>323</v>
      </c>
      <c r="AF99" s="98">
        <v>183270.80000000002</v>
      </c>
      <c r="AG99" s="98">
        <v>1620</v>
      </c>
      <c r="AH99" s="98">
        <v>1264224.92</v>
      </c>
      <c r="AI99" s="98">
        <v>0</v>
      </c>
      <c r="AJ99" s="98">
        <v>0</v>
      </c>
      <c r="AK99" s="98">
        <v>0</v>
      </c>
      <c r="AL99" s="98">
        <v>0</v>
      </c>
      <c r="AM99" s="98">
        <v>2873</v>
      </c>
      <c r="AN99" s="98">
        <v>1264224.92</v>
      </c>
      <c r="AO99" s="98">
        <v>8257.8480565371028</v>
      </c>
      <c r="AP99" s="98">
        <f>SUM(AP73:AP98)</f>
        <v>189225095.40000004</v>
      </c>
      <c r="AQ99" s="98">
        <v>483</v>
      </c>
      <c r="AR99" s="98">
        <v>342595.42</v>
      </c>
      <c r="AS99" s="52">
        <f t="shared" ref="AS99:AT99" si="18">SUM(AS73:AS98)</f>
        <v>190831915.74000004</v>
      </c>
      <c r="AT99" s="52">
        <f t="shared" si="18"/>
        <v>356144667.24000001</v>
      </c>
    </row>
    <row r="100" spans="1:46" ht="20.100000000000001" customHeight="1" x14ac:dyDescent="0.25">
      <c r="A100" s="99">
        <v>87</v>
      </c>
      <c r="B100" s="100" t="s">
        <v>66</v>
      </c>
      <c r="C100" s="53"/>
      <c r="D100" s="5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54"/>
      <c r="AH100" s="54"/>
      <c r="AI100" s="46"/>
      <c r="AJ100" s="46"/>
      <c r="AK100" s="46"/>
      <c r="AL100" s="47"/>
      <c r="AM100" s="47"/>
      <c r="AN100" s="47"/>
      <c r="AO100" s="44">
        <v>7</v>
      </c>
      <c r="AP100" s="44">
        <v>103176.1</v>
      </c>
      <c r="AQ100" s="44"/>
      <c r="AR100" s="44"/>
      <c r="AS100" s="49">
        <f>AN100+AP100+AR100</f>
        <v>103176.1</v>
      </c>
      <c r="AT100" s="49">
        <f t="shared" ref="AT100" si="19">D100+L100+AJ100+AS100</f>
        <v>103176.1</v>
      </c>
    </row>
    <row r="101" spans="1:46" ht="20.100000000000001" customHeight="1" x14ac:dyDescent="0.25">
      <c r="A101" s="97"/>
      <c r="B101" s="68" t="s">
        <v>67</v>
      </c>
      <c r="C101" s="98">
        <f t="shared" ref="C101:AT101" si="20">C100</f>
        <v>0</v>
      </c>
      <c r="D101" s="98">
        <f t="shared" si="20"/>
        <v>0</v>
      </c>
      <c r="E101" s="98">
        <f t="shared" si="20"/>
        <v>0</v>
      </c>
      <c r="F101" s="98">
        <f t="shared" si="20"/>
        <v>0</v>
      </c>
      <c r="G101" s="98">
        <f t="shared" si="20"/>
        <v>0</v>
      </c>
      <c r="H101" s="98">
        <f t="shared" si="20"/>
        <v>0</v>
      </c>
      <c r="I101" s="98">
        <f t="shared" si="20"/>
        <v>0</v>
      </c>
      <c r="J101" s="98">
        <f t="shared" si="20"/>
        <v>0</v>
      </c>
      <c r="K101" s="98">
        <f t="shared" si="20"/>
        <v>0</v>
      </c>
      <c r="L101" s="98">
        <f t="shared" si="20"/>
        <v>0</v>
      </c>
      <c r="M101" s="98">
        <f t="shared" si="20"/>
        <v>0</v>
      </c>
      <c r="N101" s="98">
        <f t="shared" si="20"/>
        <v>0</v>
      </c>
      <c r="O101" s="98">
        <f t="shared" si="20"/>
        <v>0</v>
      </c>
      <c r="P101" s="98">
        <f t="shared" si="20"/>
        <v>0</v>
      </c>
      <c r="Q101" s="98">
        <f t="shared" si="20"/>
        <v>0</v>
      </c>
      <c r="R101" s="98">
        <f t="shared" si="20"/>
        <v>0</v>
      </c>
      <c r="S101" s="98">
        <f t="shared" si="20"/>
        <v>0</v>
      </c>
      <c r="T101" s="98">
        <f t="shared" si="20"/>
        <v>0</v>
      </c>
      <c r="U101" s="98">
        <f t="shared" si="20"/>
        <v>0</v>
      </c>
      <c r="V101" s="98">
        <f t="shared" si="20"/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  <c r="AH101" s="98">
        <f t="shared" si="20"/>
        <v>0</v>
      </c>
      <c r="AI101" s="98">
        <f t="shared" si="20"/>
        <v>0</v>
      </c>
      <c r="AJ101" s="98">
        <f t="shared" si="20"/>
        <v>0</v>
      </c>
      <c r="AK101" s="98">
        <f t="shared" si="20"/>
        <v>0</v>
      </c>
      <c r="AL101" s="98">
        <f t="shared" si="20"/>
        <v>0</v>
      </c>
      <c r="AM101" s="98">
        <v>0</v>
      </c>
      <c r="AN101" s="98">
        <v>0</v>
      </c>
      <c r="AO101" s="98">
        <v>7</v>
      </c>
      <c r="AP101" s="98">
        <v>103176.1</v>
      </c>
      <c r="AQ101" s="98">
        <v>0</v>
      </c>
      <c r="AR101" s="98">
        <v>0</v>
      </c>
      <c r="AS101" s="52">
        <f t="shared" si="20"/>
        <v>103176.1</v>
      </c>
      <c r="AT101" s="52">
        <f t="shared" si="20"/>
        <v>103176.1</v>
      </c>
    </row>
    <row r="102" spans="1:46" ht="20.100000000000001" customHeight="1" x14ac:dyDescent="0.25">
      <c r="A102" s="101">
        <v>87</v>
      </c>
      <c r="B102" s="102" t="s">
        <v>68</v>
      </c>
      <c r="C102" s="103">
        <f>C27+C42+C54+C63+C99+C101</f>
        <v>71020</v>
      </c>
      <c r="D102" s="104">
        <f t="shared" ref="D102:AT102" si="21">D27+D42+D54+D63+D99+D101</f>
        <v>2782459920.9200001</v>
      </c>
      <c r="E102" s="103">
        <f t="shared" si="21"/>
        <v>1282</v>
      </c>
      <c r="F102" s="104">
        <f t="shared" si="21"/>
        <v>261591416.13000003</v>
      </c>
      <c r="G102" s="103">
        <f t="shared" si="21"/>
        <v>1565</v>
      </c>
      <c r="H102" s="103">
        <f t="shared" si="21"/>
        <v>12555713.51</v>
      </c>
      <c r="I102" s="103">
        <f t="shared" si="21"/>
        <v>1614</v>
      </c>
      <c r="J102" s="103">
        <f t="shared" si="21"/>
        <v>117031931.31999999</v>
      </c>
      <c r="K102" s="103">
        <f t="shared" si="21"/>
        <v>27075</v>
      </c>
      <c r="L102" s="104">
        <f t="shared" si="21"/>
        <v>547155200.3900001</v>
      </c>
      <c r="M102" s="103">
        <f t="shared" si="21"/>
        <v>8855</v>
      </c>
      <c r="N102" s="103">
        <f t="shared" si="21"/>
        <v>64304519.399999999</v>
      </c>
      <c r="O102" s="103">
        <f t="shared" si="21"/>
        <v>1377</v>
      </c>
      <c r="P102" s="103">
        <f t="shared" si="21"/>
        <v>95238137.24000001</v>
      </c>
      <c r="Q102" s="103">
        <f t="shared" si="21"/>
        <v>798</v>
      </c>
      <c r="R102" s="103">
        <f t="shared" si="21"/>
        <v>61534356.629999995</v>
      </c>
      <c r="S102" s="103">
        <f t="shared" si="21"/>
        <v>1838</v>
      </c>
      <c r="T102" s="103">
        <f t="shared" si="21"/>
        <v>75316692.599999994</v>
      </c>
      <c r="U102" s="103">
        <f t="shared" si="21"/>
        <v>1262818.3500000001</v>
      </c>
      <c r="V102" s="103">
        <f t="shared" si="21"/>
        <v>237014143.09999999</v>
      </c>
      <c r="W102" s="103">
        <f t="shared" si="21"/>
        <v>69717</v>
      </c>
      <c r="X102" s="103">
        <f t="shared" si="21"/>
        <v>70570185.159999996</v>
      </c>
      <c r="Y102" s="103">
        <f t="shared" si="21"/>
        <v>178338</v>
      </c>
      <c r="Z102" s="103">
        <f t="shared" si="21"/>
        <v>131584079.22000003</v>
      </c>
      <c r="AA102" s="103">
        <f t="shared" si="21"/>
        <v>22171</v>
      </c>
      <c r="AB102" s="103">
        <f t="shared" si="21"/>
        <v>21604952.34</v>
      </c>
      <c r="AC102" s="103">
        <f t="shared" si="21"/>
        <v>23376</v>
      </c>
      <c r="AD102" s="103">
        <f t="shared" si="21"/>
        <v>172627330.00999999</v>
      </c>
      <c r="AE102" s="103">
        <f t="shared" si="21"/>
        <v>38196</v>
      </c>
      <c r="AF102" s="103">
        <f t="shared" si="21"/>
        <v>31502511.190000001</v>
      </c>
      <c r="AG102" s="103">
        <f t="shared" si="21"/>
        <v>219834</v>
      </c>
      <c r="AH102" s="103">
        <f t="shared" si="21"/>
        <v>224815907.83000001</v>
      </c>
      <c r="AI102" s="103">
        <f t="shared" si="21"/>
        <v>131852</v>
      </c>
      <c r="AJ102" s="104">
        <f t="shared" si="21"/>
        <v>391595350.59000003</v>
      </c>
      <c r="AK102" s="103">
        <f t="shared" si="21"/>
        <v>53</v>
      </c>
      <c r="AL102" s="104">
        <f t="shared" si="21"/>
        <v>4908488.04</v>
      </c>
      <c r="AM102" s="103">
        <f t="shared" si="21"/>
        <v>1014310</v>
      </c>
      <c r="AN102" s="104">
        <f t="shared" si="21"/>
        <v>632104781.01999998</v>
      </c>
      <c r="AO102" s="103">
        <f t="shared" si="21"/>
        <v>888223.8480565371</v>
      </c>
      <c r="AP102" s="104">
        <f t="shared" si="21"/>
        <v>1543189553.1200001</v>
      </c>
      <c r="AQ102" s="104">
        <f t="shared" si="21"/>
        <v>263273</v>
      </c>
      <c r="AR102" s="104">
        <f t="shared" si="21"/>
        <v>208265182.98999998</v>
      </c>
      <c r="AS102" s="105">
        <f t="shared" si="21"/>
        <v>2383559517.1300001</v>
      </c>
      <c r="AT102" s="105">
        <f t="shared" si="21"/>
        <v>6104769989.0300007</v>
      </c>
    </row>
    <row r="103" spans="1:46" ht="20.100000000000001" customHeight="1" x14ac:dyDescent="0.25">
      <c r="E103" s="114"/>
      <c r="F103" s="114"/>
      <c r="I103" s="115"/>
      <c r="J103" s="112">
        <f>J9+J40+J52+J60+J105</f>
        <v>54613300.079999998</v>
      </c>
      <c r="K103" s="115"/>
      <c r="L103" s="115"/>
      <c r="M103" s="115"/>
      <c r="N103" s="115"/>
      <c r="AS103" s="119"/>
      <c r="AT103" s="111"/>
    </row>
    <row r="104" spans="1:46" ht="20.100000000000001" customHeight="1" x14ac:dyDescent="0.25">
      <c r="C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M104" s="117"/>
      <c r="AN104" s="117"/>
      <c r="AO104" s="117"/>
      <c r="AP104" s="117"/>
      <c r="AQ104" s="117"/>
      <c r="AR104" s="117"/>
      <c r="AS104" s="112"/>
    </row>
    <row r="105" spans="1:46" ht="20.100000000000001" customHeight="1" x14ac:dyDescent="0.25">
      <c r="F105" s="130" t="s">
        <v>185</v>
      </c>
      <c r="G105" s="170" t="s">
        <v>184</v>
      </c>
      <c r="H105" s="170"/>
      <c r="I105" s="128">
        <v>12</v>
      </c>
      <c r="J105" s="129">
        <v>1303971.3600000001</v>
      </c>
      <c r="U105" s="118"/>
      <c r="V105" s="118"/>
      <c r="W105" s="116"/>
      <c r="X105" s="116"/>
      <c r="AM105" s="116"/>
      <c r="AN105" s="116"/>
      <c r="AO105" s="116"/>
      <c r="AP105" s="116"/>
      <c r="AQ105" s="116"/>
      <c r="AR105" s="116"/>
    </row>
    <row r="106" spans="1:46" ht="20.100000000000001" customHeight="1" x14ac:dyDescent="0.25">
      <c r="U106" s="118"/>
      <c r="V106" s="118"/>
      <c r="W106" s="116"/>
      <c r="X106" s="116"/>
      <c r="AM106" s="116"/>
      <c r="AN106" s="116"/>
      <c r="AO106" s="116"/>
      <c r="AP106" s="116"/>
      <c r="AQ106" s="116"/>
      <c r="AR106" s="116"/>
    </row>
    <row r="107" spans="1:46" ht="20.100000000000001" customHeight="1" x14ac:dyDescent="0.25"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</row>
    <row r="108" spans="1:46" ht="20.100000000000001" customHeight="1" x14ac:dyDescent="0.25">
      <c r="Q108" s="115"/>
      <c r="R108" s="112"/>
      <c r="U108" s="118"/>
      <c r="V108" s="118"/>
      <c r="W108" s="116"/>
      <c r="X108" s="116"/>
      <c r="AM108" s="116"/>
      <c r="AN108" s="116"/>
      <c r="AO108" s="116"/>
      <c r="AP108" s="116"/>
      <c r="AQ108" s="116"/>
      <c r="AR108" s="116"/>
    </row>
    <row r="109" spans="1:46" ht="20.100000000000001" customHeight="1" x14ac:dyDescent="0.25">
      <c r="Q109" s="115"/>
      <c r="R109" s="112"/>
      <c r="U109" s="118"/>
      <c r="V109" s="118"/>
      <c r="W109" s="116"/>
      <c r="X109" s="116"/>
      <c r="AM109" s="116"/>
      <c r="AN109" s="116"/>
      <c r="AO109" s="116"/>
      <c r="AP109" s="116"/>
      <c r="AQ109" s="116"/>
      <c r="AR109" s="116"/>
    </row>
    <row r="110" spans="1:46" ht="20.100000000000001" customHeight="1" x14ac:dyDescent="0.25">
      <c r="Q110" s="115"/>
      <c r="R110" s="112"/>
      <c r="U110" s="118"/>
      <c r="V110" s="118"/>
      <c r="W110" s="116"/>
      <c r="X110" s="116"/>
      <c r="AM110" s="116"/>
      <c r="AN110" s="116"/>
      <c r="AO110" s="116"/>
      <c r="AP110" s="116"/>
      <c r="AQ110" s="116"/>
      <c r="AR110" s="116"/>
    </row>
    <row r="111" spans="1:46" ht="20.100000000000001" customHeight="1" x14ac:dyDescent="0.25">
      <c r="R111" s="112"/>
      <c r="W111" s="116"/>
      <c r="X111" s="116"/>
      <c r="AM111" s="116"/>
      <c r="AN111" s="116"/>
      <c r="AO111" s="116"/>
      <c r="AP111" s="116"/>
      <c r="AQ111" s="116"/>
      <c r="AR111" s="116"/>
    </row>
    <row r="112" spans="1:46" ht="20.100000000000001" customHeight="1" x14ac:dyDescent="0.25">
      <c r="Q112" s="115"/>
      <c r="R112" s="112"/>
    </row>
    <row r="113" spans="38:44" s="111" customFormat="1" x14ac:dyDescent="0.25">
      <c r="AL113" s="116"/>
    </row>
    <row r="114" spans="38:44" s="111" customFormat="1" x14ac:dyDescent="0.25">
      <c r="AL114" s="116"/>
      <c r="AM114" s="106"/>
    </row>
    <row r="115" spans="38:44" s="111" customFormat="1" x14ac:dyDescent="0.25">
      <c r="AL115" s="116"/>
      <c r="AM115" s="106"/>
      <c r="AN115" s="106"/>
      <c r="AO115" s="107"/>
      <c r="AP115" s="107"/>
      <c r="AQ115" s="107"/>
      <c r="AR115" s="107"/>
    </row>
    <row r="116" spans="38:44" s="111" customFormat="1" x14ac:dyDescent="0.25">
      <c r="AL116" s="116"/>
      <c r="AM116" s="106"/>
      <c r="AN116" s="106"/>
      <c r="AO116" s="107"/>
      <c r="AP116" s="107"/>
      <c r="AQ116" s="107"/>
      <c r="AR116" s="107"/>
    </row>
    <row r="117" spans="38:44" s="111" customFormat="1" x14ac:dyDescent="0.25">
      <c r="AL117" s="116"/>
      <c r="AM117" s="106"/>
      <c r="AN117" s="106"/>
      <c r="AO117" s="107"/>
      <c r="AP117" s="107"/>
      <c r="AQ117" s="107"/>
      <c r="AR117" s="107"/>
    </row>
    <row r="118" spans="38:44" s="111" customFormat="1" x14ac:dyDescent="0.25">
      <c r="AL118" s="116"/>
      <c r="AM118" s="106"/>
      <c r="AN118" s="106"/>
      <c r="AO118" s="107"/>
      <c r="AP118" s="107"/>
      <c r="AQ118" s="107"/>
      <c r="AR118" s="107"/>
    </row>
    <row r="119" spans="38:44" s="111" customFormat="1" x14ac:dyDescent="0.25">
      <c r="AL119" s="116"/>
      <c r="AM119" s="106"/>
      <c r="AN119" s="106"/>
      <c r="AO119" s="107"/>
      <c r="AP119" s="107"/>
      <c r="AQ119" s="107"/>
      <c r="AR119" s="107"/>
    </row>
    <row r="120" spans="38:44" s="111" customFormat="1" x14ac:dyDescent="0.25">
      <c r="AL120" s="116"/>
      <c r="AM120" s="106"/>
      <c r="AN120" s="106"/>
      <c r="AO120" s="107"/>
      <c r="AP120" s="107"/>
      <c r="AQ120" s="107"/>
      <c r="AR120" s="107"/>
    </row>
    <row r="121" spans="38:44" s="111" customFormat="1" x14ac:dyDescent="0.25">
      <c r="AL121" s="116"/>
      <c r="AM121" s="106"/>
      <c r="AN121" s="106"/>
      <c r="AO121" s="107"/>
      <c r="AP121" s="107"/>
      <c r="AQ121" s="107"/>
      <c r="AR121" s="107"/>
    </row>
    <row r="122" spans="38:44" s="111" customFormat="1" x14ac:dyDescent="0.25">
      <c r="AL122" s="116"/>
      <c r="AM122" s="106"/>
      <c r="AN122" s="106"/>
      <c r="AO122" s="107"/>
      <c r="AP122" s="107"/>
      <c r="AQ122" s="107"/>
      <c r="AR122" s="107"/>
    </row>
    <row r="123" spans="38:44" s="111" customFormat="1" x14ac:dyDescent="0.25">
      <c r="AL123" s="116"/>
      <c r="AM123" s="106"/>
      <c r="AN123" s="106"/>
      <c r="AO123" s="107"/>
      <c r="AP123" s="107"/>
      <c r="AQ123" s="107"/>
      <c r="AR123" s="107"/>
    </row>
    <row r="124" spans="38:44" s="111" customFormat="1" x14ac:dyDescent="0.25">
      <c r="AL124" s="116"/>
      <c r="AM124" s="106"/>
      <c r="AN124" s="106"/>
      <c r="AO124" s="107"/>
      <c r="AP124" s="107"/>
      <c r="AQ124" s="107"/>
      <c r="AR124" s="107"/>
    </row>
    <row r="125" spans="38:44" s="111" customFormat="1" x14ac:dyDescent="0.25">
      <c r="AL125" s="116"/>
      <c r="AM125" s="106"/>
      <c r="AN125" s="106"/>
      <c r="AO125" s="107"/>
      <c r="AP125" s="107"/>
      <c r="AQ125" s="107"/>
      <c r="AR125" s="107"/>
    </row>
    <row r="126" spans="38:44" s="111" customFormat="1" x14ac:dyDescent="0.25">
      <c r="AL126" s="116"/>
      <c r="AM126" s="106"/>
      <c r="AN126" s="106"/>
      <c r="AO126" s="107"/>
      <c r="AP126" s="107"/>
      <c r="AQ126" s="107"/>
      <c r="AR126" s="107"/>
    </row>
    <row r="127" spans="38:44" s="111" customFormat="1" x14ac:dyDescent="0.25">
      <c r="AL127" s="116"/>
      <c r="AM127" s="106"/>
      <c r="AN127" s="106"/>
      <c r="AO127" s="107"/>
      <c r="AP127" s="107"/>
      <c r="AQ127" s="107"/>
      <c r="AR127" s="107"/>
    </row>
    <row r="128" spans="38:44" s="111" customFormat="1" x14ac:dyDescent="0.25">
      <c r="AL128" s="116"/>
      <c r="AM128" s="106"/>
      <c r="AN128" s="106"/>
      <c r="AO128" s="107"/>
      <c r="AP128" s="107"/>
      <c r="AQ128" s="107"/>
      <c r="AR128" s="107"/>
    </row>
    <row r="129" spans="38:44" s="111" customFormat="1" x14ac:dyDescent="0.25">
      <c r="AL129" s="116"/>
      <c r="AM129" s="106"/>
      <c r="AN129" s="106"/>
      <c r="AO129" s="107"/>
      <c r="AP129" s="107"/>
      <c r="AQ129" s="107"/>
      <c r="AR129" s="107"/>
    </row>
    <row r="130" spans="38:44" s="111" customFormat="1" x14ac:dyDescent="0.25">
      <c r="AL130" s="116"/>
      <c r="AM130" s="106"/>
      <c r="AN130" s="106"/>
      <c r="AO130" s="107"/>
      <c r="AP130" s="107"/>
      <c r="AQ130" s="107"/>
      <c r="AR130" s="107"/>
    </row>
    <row r="131" spans="38:44" s="111" customFormat="1" x14ac:dyDescent="0.25">
      <c r="AL131" s="116"/>
      <c r="AM131" s="106"/>
      <c r="AN131" s="106"/>
      <c r="AO131" s="107"/>
      <c r="AP131" s="107"/>
      <c r="AQ131" s="107"/>
      <c r="AR131" s="107"/>
    </row>
    <row r="132" spans="38:44" s="111" customFormat="1" x14ac:dyDescent="0.25">
      <c r="AL132" s="116"/>
      <c r="AM132" s="106"/>
      <c r="AN132" s="106"/>
      <c r="AO132" s="107"/>
      <c r="AP132" s="107"/>
      <c r="AQ132" s="107"/>
      <c r="AR132" s="107"/>
    </row>
    <row r="133" spans="38:44" s="111" customFormat="1" x14ac:dyDescent="0.25">
      <c r="AL133" s="116"/>
      <c r="AM133" s="106"/>
      <c r="AN133" s="106"/>
      <c r="AO133" s="107"/>
      <c r="AP133" s="107"/>
      <c r="AQ133" s="107"/>
      <c r="AR133" s="107"/>
    </row>
    <row r="134" spans="38:44" s="111" customFormat="1" x14ac:dyDescent="0.25">
      <c r="AL134" s="116"/>
      <c r="AM134" s="106"/>
      <c r="AN134" s="106"/>
      <c r="AO134" s="107"/>
      <c r="AP134" s="107"/>
      <c r="AQ134" s="107"/>
      <c r="AR134" s="107"/>
    </row>
    <row r="135" spans="38:44" s="111" customFormat="1" x14ac:dyDescent="0.25">
      <c r="AL135" s="116"/>
      <c r="AM135" s="106"/>
      <c r="AN135" s="106"/>
      <c r="AO135" s="107"/>
      <c r="AP135" s="107"/>
      <c r="AQ135" s="107"/>
      <c r="AR135" s="107"/>
    </row>
    <row r="136" spans="38:44" s="111" customFormat="1" x14ac:dyDescent="0.25">
      <c r="AL136" s="116"/>
      <c r="AM136" s="106"/>
      <c r="AN136" s="106"/>
      <c r="AO136" s="107"/>
      <c r="AP136" s="107"/>
      <c r="AQ136" s="107"/>
      <c r="AR136" s="107"/>
    </row>
    <row r="137" spans="38:44" s="111" customFormat="1" x14ac:dyDescent="0.25">
      <c r="AL137" s="116"/>
      <c r="AM137" s="106"/>
      <c r="AN137" s="106"/>
      <c r="AO137" s="107"/>
      <c r="AP137" s="107"/>
      <c r="AQ137" s="107"/>
      <c r="AR137" s="107"/>
    </row>
    <row r="138" spans="38:44" s="111" customFormat="1" x14ac:dyDescent="0.25">
      <c r="AL138" s="116"/>
      <c r="AM138" s="106"/>
      <c r="AN138" s="106"/>
      <c r="AO138" s="107"/>
      <c r="AP138" s="107"/>
      <c r="AQ138" s="107"/>
      <c r="AR138" s="107"/>
    </row>
    <row r="139" spans="38:44" s="111" customFormat="1" x14ac:dyDescent="0.25">
      <c r="AL139" s="116"/>
      <c r="AM139" s="106"/>
      <c r="AN139" s="106"/>
      <c r="AO139" s="107"/>
      <c r="AP139" s="107"/>
      <c r="AQ139" s="107"/>
      <c r="AR139" s="107"/>
    </row>
    <row r="140" spans="38:44" s="111" customFormat="1" x14ac:dyDescent="0.25">
      <c r="AL140" s="116"/>
      <c r="AM140" s="106"/>
      <c r="AN140" s="106"/>
      <c r="AO140" s="107"/>
      <c r="AP140" s="107"/>
      <c r="AQ140" s="107"/>
      <c r="AR140" s="107"/>
    </row>
    <row r="141" spans="38:44" s="111" customFormat="1" x14ac:dyDescent="0.25">
      <c r="AL141" s="116"/>
      <c r="AM141" s="106"/>
      <c r="AN141" s="106"/>
      <c r="AO141" s="107"/>
      <c r="AP141" s="107"/>
      <c r="AQ141" s="107"/>
      <c r="AR141" s="107"/>
    </row>
    <row r="142" spans="38:44" s="111" customFormat="1" x14ac:dyDescent="0.25">
      <c r="AL142" s="116"/>
      <c r="AM142" s="106"/>
      <c r="AN142" s="106"/>
      <c r="AO142" s="107"/>
      <c r="AP142" s="107"/>
      <c r="AQ142" s="107"/>
      <c r="AR142" s="107"/>
    </row>
    <row r="143" spans="38:44" s="111" customFormat="1" x14ac:dyDescent="0.25">
      <c r="AL143" s="116"/>
      <c r="AM143" s="106"/>
      <c r="AN143" s="106"/>
      <c r="AO143" s="107"/>
      <c r="AP143" s="107"/>
      <c r="AQ143" s="107"/>
      <c r="AR143" s="107"/>
    </row>
    <row r="144" spans="38:44" s="111" customFormat="1" x14ac:dyDescent="0.25">
      <c r="AL144" s="116"/>
      <c r="AM144" s="106"/>
      <c r="AN144" s="106"/>
      <c r="AO144" s="107"/>
      <c r="AP144" s="107"/>
      <c r="AQ144" s="107"/>
      <c r="AR144" s="107"/>
    </row>
    <row r="145" spans="38:44" s="111" customFormat="1" x14ac:dyDescent="0.25">
      <c r="AL145" s="116"/>
      <c r="AM145" s="106"/>
      <c r="AN145" s="106"/>
      <c r="AO145" s="107"/>
      <c r="AP145" s="107"/>
      <c r="AQ145" s="107"/>
      <c r="AR145" s="107"/>
    </row>
    <row r="146" spans="38:44" s="111" customFormat="1" x14ac:dyDescent="0.25">
      <c r="AL146" s="116"/>
      <c r="AM146" s="106"/>
      <c r="AN146" s="106"/>
      <c r="AO146" s="107"/>
      <c r="AP146" s="107"/>
      <c r="AQ146" s="107"/>
      <c r="AR146" s="107"/>
    </row>
    <row r="147" spans="38:44" s="111" customFormat="1" x14ac:dyDescent="0.25">
      <c r="AL147" s="116"/>
      <c r="AM147" s="106"/>
      <c r="AN147" s="106"/>
      <c r="AO147" s="107"/>
      <c r="AP147" s="107"/>
      <c r="AQ147" s="107"/>
      <c r="AR147" s="107"/>
    </row>
    <row r="148" spans="38:44" s="111" customFormat="1" x14ac:dyDescent="0.25">
      <c r="AL148" s="116"/>
      <c r="AM148" s="106"/>
      <c r="AN148" s="106"/>
      <c r="AO148" s="107"/>
      <c r="AP148" s="107"/>
      <c r="AQ148" s="107"/>
      <c r="AR148" s="107"/>
    </row>
    <row r="149" spans="38:44" s="111" customFormat="1" x14ac:dyDescent="0.25">
      <c r="AL149" s="116"/>
      <c r="AM149" s="106"/>
      <c r="AN149" s="106"/>
      <c r="AO149" s="107"/>
      <c r="AP149" s="107"/>
      <c r="AQ149" s="107"/>
      <c r="AR149" s="107"/>
    </row>
    <row r="150" spans="38:44" s="111" customFormat="1" x14ac:dyDescent="0.25">
      <c r="AL150" s="116"/>
      <c r="AM150" s="106"/>
      <c r="AN150" s="106"/>
      <c r="AO150" s="107"/>
      <c r="AP150" s="107"/>
      <c r="AQ150" s="107"/>
      <c r="AR150" s="107"/>
    </row>
    <row r="151" spans="38:44" s="111" customFormat="1" x14ac:dyDescent="0.25">
      <c r="AL151" s="116"/>
      <c r="AM151" s="106"/>
      <c r="AN151" s="106"/>
      <c r="AO151" s="107"/>
      <c r="AP151" s="107"/>
      <c r="AQ151" s="107"/>
      <c r="AR151" s="107"/>
    </row>
    <row r="152" spans="38:44" s="111" customFormat="1" x14ac:dyDescent="0.25">
      <c r="AL152" s="116"/>
      <c r="AM152" s="106"/>
      <c r="AN152" s="106"/>
      <c r="AO152" s="107"/>
      <c r="AP152" s="107"/>
      <c r="AQ152" s="107"/>
      <c r="AR152" s="107"/>
    </row>
    <row r="153" spans="38:44" s="111" customFormat="1" x14ac:dyDescent="0.25">
      <c r="AL153" s="116"/>
      <c r="AM153" s="106"/>
      <c r="AN153" s="106"/>
      <c r="AO153" s="107"/>
      <c r="AP153" s="107"/>
      <c r="AQ153" s="107"/>
      <c r="AR153" s="107"/>
    </row>
    <row r="154" spans="38:44" s="111" customFormat="1" x14ac:dyDescent="0.25">
      <c r="AL154" s="116"/>
      <c r="AM154" s="106"/>
      <c r="AN154" s="106"/>
      <c r="AO154" s="107"/>
      <c r="AP154" s="107"/>
      <c r="AQ154" s="107"/>
      <c r="AR154" s="107"/>
    </row>
    <row r="155" spans="38:44" s="111" customFormat="1" x14ac:dyDescent="0.25">
      <c r="AL155" s="116"/>
      <c r="AM155" s="106"/>
      <c r="AN155" s="106"/>
      <c r="AO155" s="107"/>
      <c r="AP155" s="107"/>
      <c r="AQ155" s="107"/>
      <c r="AR155" s="107"/>
    </row>
    <row r="156" spans="38:44" s="111" customFormat="1" x14ac:dyDescent="0.25">
      <c r="AL156" s="116"/>
      <c r="AM156" s="106"/>
      <c r="AN156" s="106"/>
      <c r="AO156" s="107"/>
      <c r="AP156" s="107"/>
      <c r="AQ156" s="107"/>
      <c r="AR156" s="107"/>
    </row>
    <row r="157" spans="38:44" s="111" customFormat="1" x14ac:dyDescent="0.25">
      <c r="AL157" s="116"/>
      <c r="AM157" s="106"/>
      <c r="AN157" s="106"/>
      <c r="AO157" s="107"/>
      <c r="AP157" s="107"/>
      <c r="AQ157" s="107"/>
      <c r="AR157" s="107"/>
    </row>
    <row r="158" spans="38:44" s="111" customFormat="1" x14ac:dyDescent="0.25">
      <c r="AL158" s="116"/>
      <c r="AM158" s="106"/>
      <c r="AN158" s="106"/>
      <c r="AO158" s="107"/>
      <c r="AP158" s="107"/>
      <c r="AQ158" s="107"/>
      <c r="AR158" s="107"/>
    </row>
    <row r="159" spans="38:44" s="111" customFormat="1" x14ac:dyDescent="0.25">
      <c r="AL159" s="116"/>
      <c r="AM159" s="106"/>
      <c r="AN159" s="106"/>
      <c r="AO159" s="107"/>
      <c r="AP159" s="107"/>
      <c r="AQ159" s="107"/>
      <c r="AR159" s="107"/>
    </row>
    <row r="160" spans="38:44" s="111" customFormat="1" x14ac:dyDescent="0.25">
      <c r="AL160" s="116"/>
      <c r="AM160" s="106"/>
      <c r="AN160" s="106"/>
      <c r="AO160" s="107"/>
      <c r="AP160" s="107"/>
      <c r="AQ160" s="107"/>
      <c r="AR160" s="107"/>
    </row>
    <row r="161" spans="38:44" s="111" customFormat="1" x14ac:dyDescent="0.25">
      <c r="AL161" s="116"/>
      <c r="AM161" s="106"/>
      <c r="AN161" s="106"/>
      <c r="AO161" s="107"/>
      <c r="AP161" s="107"/>
      <c r="AQ161" s="107"/>
      <c r="AR161" s="107"/>
    </row>
    <row r="162" spans="38:44" s="111" customFormat="1" x14ac:dyDescent="0.25">
      <c r="AL162" s="116"/>
      <c r="AM162" s="106"/>
      <c r="AN162" s="106"/>
      <c r="AO162" s="107"/>
      <c r="AP162" s="107"/>
      <c r="AQ162" s="107"/>
      <c r="AR162" s="107"/>
    </row>
    <row r="163" spans="38:44" s="111" customFormat="1" x14ac:dyDescent="0.25">
      <c r="AL163" s="116"/>
      <c r="AM163" s="106"/>
      <c r="AN163" s="106"/>
      <c r="AO163" s="107"/>
      <c r="AP163" s="107"/>
      <c r="AQ163" s="107"/>
      <c r="AR163" s="107"/>
    </row>
    <row r="164" spans="38:44" s="111" customFormat="1" x14ac:dyDescent="0.25">
      <c r="AL164" s="116"/>
      <c r="AM164" s="106"/>
      <c r="AN164" s="106"/>
      <c r="AO164" s="107"/>
      <c r="AP164" s="107"/>
      <c r="AQ164" s="107"/>
      <c r="AR164" s="107"/>
    </row>
    <row r="165" spans="38:44" s="111" customFormat="1" x14ac:dyDescent="0.25">
      <c r="AL165" s="116"/>
      <c r="AM165" s="106"/>
      <c r="AN165" s="106"/>
      <c r="AO165" s="107"/>
      <c r="AP165" s="107"/>
      <c r="AQ165" s="107"/>
      <c r="AR165" s="107"/>
    </row>
    <row r="166" spans="38:44" s="111" customFormat="1" x14ac:dyDescent="0.25">
      <c r="AL166" s="116"/>
      <c r="AM166" s="106"/>
      <c r="AN166" s="106"/>
      <c r="AO166" s="107"/>
      <c r="AP166" s="107"/>
      <c r="AQ166" s="107"/>
      <c r="AR166" s="107"/>
    </row>
    <row r="167" spans="38:44" s="111" customFormat="1" x14ac:dyDescent="0.25">
      <c r="AL167" s="116"/>
      <c r="AM167" s="106"/>
      <c r="AN167" s="106"/>
      <c r="AO167" s="107"/>
      <c r="AP167" s="107"/>
      <c r="AQ167" s="107"/>
      <c r="AR167" s="107"/>
    </row>
    <row r="168" spans="38:44" s="111" customFormat="1" x14ac:dyDescent="0.25">
      <c r="AL168" s="116"/>
      <c r="AM168" s="106"/>
      <c r="AN168" s="106"/>
      <c r="AO168" s="107"/>
      <c r="AP168" s="107"/>
      <c r="AQ168" s="107"/>
      <c r="AR168" s="107"/>
    </row>
    <row r="169" spans="38:44" s="111" customFormat="1" x14ac:dyDescent="0.25">
      <c r="AL169" s="116"/>
      <c r="AM169" s="106"/>
      <c r="AN169" s="106"/>
      <c r="AO169" s="107"/>
      <c r="AP169" s="107"/>
      <c r="AQ169" s="107"/>
      <c r="AR169" s="107"/>
    </row>
    <row r="170" spans="38:44" s="111" customFormat="1" x14ac:dyDescent="0.25">
      <c r="AL170" s="116"/>
      <c r="AM170" s="106"/>
      <c r="AN170" s="106"/>
      <c r="AO170" s="107"/>
      <c r="AP170" s="107"/>
      <c r="AQ170" s="107"/>
      <c r="AR170" s="107"/>
    </row>
    <row r="171" spans="38:44" s="111" customFormat="1" x14ac:dyDescent="0.25">
      <c r="AL171" s="116"/>
      <c r="AM171" s="106"/>
      <c r="AN171" s="106"/>
      <c r="AO171" s="107"/>
      <c r="AP171" s="107"/>
      <c r="AQ171" s="107"/>
      <c r="AR171" s="107"/>
    </row>
    <row r="172" spans="38:44" s="111" customFormat="1" x14ac:dyDescent="0.25">
      <c r="AL172" s="116"/>
      <c r="AN172" s="106"/>
      <c r="AO172" s="107"/>
      <c r="AP172" s="107"/>
      <c r="AQ172" s="107"/>
      <c r="AR172" s="107"/>
    </row>
    <row r="173" spans="38:44" s="111" customFormat="1" x14ac:dyDescent="0.25">
      <c r="AL173" s="116"/>
    </row>
    <row r="174" spans="38:44" s="111" customFormat="1" x14ac:dyDescent="0.25">
      <c r="AL174" s="116"/>
    </row>
    <row r="175" spans="38:44" s="111" customFormat="1" x14ac:dyDescent="0.25">
      <c r="AL175" s="116"/>
    </row>
    <row r="176" spans="38:44" s="111" customFormat="1" x14ac:dyDescent="0.25">
      <c r="AL176" s="116"/>
    </row>
    <row r="177" spans="38:38" s="111" customFormat="1" x14ac:dyDescent="0.25">
      <c r="AL177" s="116"/>
    </row>
    <row r="178" spans="38:38" s="111" customFormat="1" x14ac:dyDescent="0.25">
      <c r="AL178" s="116"/>
    </row>
    <row r="179" spans="38:38" s="111" customFormat="1" x14ac:dyDescent="0.25">
      <c r="AL179" s="116"/>
    </row>
    <row r="180" spans="38:38" s="111" customFormat="1" x14ac:dyDescent="0.25">
      <c r="AL180" s="116"/>
    </row>
    <row r="181" spans="38:38" s="111" customFormat="1" x14ac:dyDescent="0.25">
      <c r="AL181" s="116"/>
    </row>
    <row r="182" spans="38:38" s="111" customFormat="1" x14ac:dyDescent="0.25">
      <c r="AL182" s="116"/>
    </row>
    <row r="183" spans="38:38" s="111" customFormat="1" x14ac:dyDescent="0.25">
      <c r="AL183" s="116"/>
    </row>
    <row r="184" spans="38:38" s="111" customFormat="1" x14ac:dyDescent="0.25">
      <c r="AL184" s="116"/>
    </row>
    <row r="185" spans="38:38" s="111" customFormat="1" x14ac:dyDescent="0.25">
      <c r="AL185" s="116"/>
    </row>
  </sheetData>
  <protectedRanges>
    <protectedRange sqref="B65:B66" name="Диапазон1_1_1_1_2_1_2_1_1_1_3_1_2_2"/>
    <protectedRange sqref="B67:B68" name="Диапазон1_1_1_1_2_1_2_1_1_1_3_2"/>
    <protectedRange sqref="B77:B78" name="Диапазон1_1_1_1_2_1_2_1_1_1_1_2_2"/>
  </protectedRanges>
  <mergeCells count="25">
    <mergeCell ref="U3:AH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G105:H105"/>
    <mergeCell ref="AM4:AR4"/>
    <mergeCell ref="AS4:AS5"/>
    <mergeCell ref="AT4:AT5"/>
    <mergeCell ref="W4:X4"/>
    <mergeCell ref="Y4:Z4"/>
    <mergeCell ref="AA4:AB4"/>
    <mergeCell ref="AI4:AJ4"/>
    <mergeCell ref="AK4:AL4"/>
    <mergeCell ref="AC4:AD4"/>
    <mergeCell ref="AE4:AF4"/>
    <mergeCell ref="AG4:A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Объемы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Г. Ирина</dc:creator>
  <cp:lastModifiedBy>Валентина В. Цыбикова</cp:lastModifiedBy>
  <dcterms:created xsi:type="dcterms:W3CDTF">2016-11-24T09:06:59Z</dcterms:created>
  <dcterms:modified xsi:type="dcterms:W3CDTF">2019-03-04T02:44:51Z</dcterms:modified>
</cp:coreProperties>
</file>